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Karmen\OneDrive - CARNET\Desktop\Godišnji izvj. o izvršenju FP 2025\iz oš sn\"/>
    </mc:Choice>
  </mc:AlternateContent>
  <xr:revisionPtr revIDLastSave="0" documentId="13_ncr:1_{93EF0FB0-223F-4389-B03C-3661C95457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12" r:id="rId2"/>
    <sheet name="Prihodi i rashodi po izvorima" sheetId="14" r:id="rId3"/>
    <sheet name="Rashodi prema funkcijskoj kl" sheetId="11" r:id="rId4"/>
    <sheet name="Račun financiranja" sheetId="6" r:id="rId5"/>
    <sheet name="Račun financiranja po izvorima" sheetId="15" r:id="rId6"/>
    <sheet name="POSEBNI DIO" sheetId="10" r:id="rId7"/>
  </sheets>
  <definedNames>
    <definedName name="_xlnm._FilterDatabase" localSheetId="1" hidden="1">' Račun prihoda i rashoda'!$A$12:$H$128</definedName>
    <definedName name="_xlnm._FilterDatabase" localSheetId="6" hidden="1">'POSEBNI DIO'!$A$29:$K$329</definedName>
    <definedName name="_xlnm.Print_Titles" localSheetId="1">' Račun prihoda i rashoda'!$9:$9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1" i="14" l="1"/>
  <c r="F23" i="14"/>
  <c r="F24" i="14"/>
  <c r="C32" i="14"/>
  <c r="D21" i="14"/>
  <c r="D12" i="14"/>
  <c r="B12" i="14"/>
  <c r="C12" i="14"/>
  <c r="J14" i="1"/>
  <c r="C41" i="14"/>
  <c r="C21" i="14"/>
  <c r="F109" i="10" l="1"/>
  <c r="F108" i="10" s="1"/>
  <c r="F107" i="10" s="1"/>
  <c r="G317" i="10"/>
  <c r="G316" i="10" s="1"/>
  <c r="G315" i="10" s="1"/>
  <c r="G314" i="10" s="1"/>
  <c r="G313" i="10" s="1"/>
  <c r="F13" i="10"/>
  <c r="F12" i="10" s="1"/>
  <c r="F11" i="10" s="1"/>
  <c r="F184" i="10"/>
  <c r="F183" i="10" s="1"/>
  <c r="F182" i="10" s="1"/>
  <c r="F181" i="10" s="1"/>
  <c r="F141" i="10"/>
  <c r="F39" i="10"/>
  <c r="H39" i="10" s="1"/>
  <c r="F38" i="10"/>
  <c r="F37" i="10" s="1"/>
  <c r="F10" i="10"/>
  <c r="F33" i="10"/>
  <c r="F32" i="10" s="1"/>
  <c r="F31" i="10" s="1"/>
  <c r="G38" i="10"/>
  <c r="H40" i="10"/>
  <c r="H410" i="10"/>
  <c r="F203" i="10"/>
  <c r="F202" i="10" s="1"/>
  <c r="F209" i="10"/>
  <c r="F293" i="10"/>
  <c r="F292" i="10" s="1"/>
  <c r="F321" i="10"/>
  <c r="H13" i="10" l="1"/>
  <c r="F30" i="10"/>
  <c r="H38" i="10"/>
  <c r="G37" i="10"/>
  <c r="H37" i="10" s="1"/>
  <c r="G417" i="10"/>
  <c r="G421" i="10"/>
  <c r="F428" i="10"/>
  <c r="G430" i="10"/>
  <c r="F409" i="10"/>
  <c r="F408" i="10" s="1"/>
  <c r="F407" i="10" s="1"/>
  <c r="G289" i="10"/>
  <c r="G265" i="10"/>
  <c r="G259" i="10"/>
  <c r="G225" i="10"/>
  <c r="G205" i="10"/>
  <c r="G195" i="10"/>
  <c r="G186" i="10"/>
  <c r="G188" i="10"/>
  <c r="G173" i="10"/>
  <c r="G111" i="10"/>
  <c r="F46" i="10"/>
  <c r="G35" i="10"/>
  <c r="G28" i="10"/>
  <c r="F26" i="10"/>
  <c r="F25" i="10" s="1"/>
  <c r="F24" i="10" s="1"/>
  <c r="F23" i="10" s="1"/>
  <c r="G21" i="10"/>
  <c r="G15" i="10"/>
  <c r="C15" i="11"/>
  <c r="C18" i="11"/>
  <c r="C16" i="11"/>
  <c r="C20" i="11"/>
  <c r="C22" i="11"/>
  <c r="D15" i="14"/>
  <c r="G13" i="12"/>
  <c r="E13" i="12"/>
  <c r="G264" i="10" l="1"/>
  <c r="H264" i="10" s="1"/>
  <c r="G204" i="10"/>
  <c r="G14" i="10"/>
  <c r="G110" i="10"/>
  <c r="G20" i="10"/>
  <c r="G258" i="10"/>
  <c r="G27" i="10"/>
  <c r="G34" i="10"/>
  <c r="G429" i="10"/>
  <c r="G416" i="10"/>
  <c r="G185" i="10"/>
  <c r="G19" i="12"/>
  <c r="G41" i="12"/>
  <c r="G30" i="12"/>
  <c r="G59" i="12"/>
  <c r="G65" i="12"/>
  <c r="F57" i="12"/>
  <c r="G257" i="10" l="1"/>
  <c r="G12" i="10"/>
  <c r="H14" i="10"/>
  <c r="G184" i="10"/>
  <c r="H185" i="10"/>
  <c r="G409" i="10"/>
  <c r="H416" i="10"/>
  <c r="G33" i="10"/>
  <c r="H34" i="10"/>
  <c r="G18" i="10"/>
  <c r="G203" i="10"/>
  <c r="H204" i="10"/>
  <c r="G428" i="10"/>
  <c r="H428" i="10" s="1"/>
  <c r="H429" i="10"/>
  <c r="G26" i="10"/>
  <c r="H27" i="10"/>
  <c r="G109" i="10"/>
  <c r="H110" i="10"/>
  <c r="G405" i="10"/>
  <c r="G402" i="10"/>
  <c r="G400" i="10"/>
  <c r="G398" i="10"/>
  <c r="F396" i="10"/>
  <c r="F395" i="10" s="1"/>
  <c r="F394" i="10" s="1"/>
  <c r="G392" i="10"/>
  <c r="F390" i="10"/>
  <c r="G388" i="10"/>
  <c r="G385" i="10"/>
  <c r="F383" i="10"/>
  <c r="G379" i="10"/>
  <c r="F377" i="10"/>
  <c r="F376" i="10" s="1"/>
  <c r="G374" i="10"/>
  <c r="G371" i="10"/>
  <c r="F369" i="10"/>
  <c r="G367" i="10"/>
  <c r="F365" i="10"/>
  <c r="G361" i="10"/>
  <c r="F359" i="10"/>
  <c r="F358" i="10" s="1"/>
  <c r="G356" i="10"/>
  <c r="G353" i="10"/>
  <c r="G351" i="10"/>
  <c r="F349" i="10"/>
  <c r="G347" i="10"/>
  <c r="F345" i="10"/>
  <c r="G342" i="10"/>
  <c r="F340" i="10"/>
  <c r="F339" i="10" s="1"/>
  <c r="G336" i="10"/>
  <c r="G334" i="10"/>
  <c r="G333" i="10"/>
  <c r="H333" i="10" s="1"/>
  <c r="F332" i="10"/>
  <c r="F331" i="10" s="1"/>
  <c r="F330" i="10" s="1"/>
  <c r="G328" i="10"/>
  <c r="F326" i="10"/>
  <c r="F325" i="10" s="1"/>
  <c r="G323" i="10"/>
  <c r="F320" i="10"/>
  <c r="G311" i="10"/>
  <c r="F311" i="10"/>
  <c r="G307" i="10"/>
  <c r="G305" i="10"/>
  <c r="G303" i="10"/>
  <c r="G300" i="10"/>
  <c r="G298" i="10"/>
  <c r="G295" i="10"/>
  <c r="G284" i="10"/>
  <c r="G282" i="10"/>
  <c r="F280" i="10"/>
  <c r="F279" i="10" s="1"/>
  <c r="F278" i="10" s="1"/>
  <c r="G276" i="10"/>
  <c r="F275" i="10"/>
  <c r="G270" i="10"/>
  <c r="F268" i="10"/>
  <c r="F267" i="10" s="1"/>
  <c r="F263" i="10"/>
  <c r="F262" i="10" s="1"/>
  <c r="G253" i="10"/>
  <c r="G251" i="10"/>
  <c r="G249" i="10"/>
  <c r="G247" i="10"/>
  <c r="G244" i="10"/>
  <c r="G242" i="10"/>
  <c r="F240" i="10"/>
  <c r="F239" i="10" s="1"/>
  <c r="F238" i="10" s="1"/>
  <c r="G236" i="10"/>
  <c r="G234" i="10"/>
  <c r="G231" i="10"/>
  <c r="F229" i="10"/>
  <c r="F228" i="10" s="1"/>
  <c r="F227" i="10" s="1"/>
  <c r="G223" i="10"/>
  <c r="G219" i="10"/>
  <c r="G217" i="10"/>
  <c r="F208" i="10"/>
  <c r="F207" i="10" s="1"/>
  <c r="G200" i="10"/>
  <c r="H200" i="10" s="1"/>
  <c r="F199" i="10"/>
  <c r="G197" i="10"/>
  <c r="F193" i="10"/>
  <c r="G179" i="10"/>
  <c r="F177" i="10"/>
  <c r="F176" i="10" s="1"/>
  <c r="F175" i="10" s="1"/>
  <c r="F171" i="10"/>
  <c r="F170" i="10" s="1"/>
  <c r="F169" i="10" s="1"/>
  <c r="G165" i="10"/>
  <c r="G162" i="10"/>
  <c r="G160" i="10"/>
  <c r="G158" i="10"/>
  <c r="F156" i="10"/>
  <c r="F155" i="10" s="1"/>
  <c r="F154" i="10" s="1"/>
  <c r="G150" i="10"/>
  <c r="G147" i="10"/>
  <c r="G145" i="10"/>
  <c r="G143" i="10"/>
  <c r="F140" i="10"/>
  <c r="G136" i="10"/>
  <c r="G133" i="10"/>
  <c r="G131" i="10"/>
  <c r="G129" i="10"/>
  <c r="F127" i="10"/>
  <c r="F126" i="10" s="1"/>
  <c r="G123" i="10"/>
  <c r="F121" i="10"/>
  <c r="F120" i="10" s="1"/>
  <c r="F119" i="10" s="1"/>
  <c r="G117" i="10"/>
  <c r="F115" i="10"/>
  <c r="F114" i="10" s="1"/>
  <c r="F113" i="10" s="1"/>
  <c r="H113" i="10" s="1"/>
  <c r="G105" i="10"/>
  <c r="G101" i="10"/>
  <c r="F99" i="10"/>
  <c r="F98" i="10" s="1"/>
  <c r="F97" i="10" s="1"/>
  <c r="G95" i="10"/>
  <c r="F93" i="10"/>
  <c r="F92" i="10" s="1"/>
  <c r="F91" i="10" s="1"/>
  <c r="G89" i="10"/>
  <c r="F87" i="10"/>
  <c r="F86" i="10" s="1"/>
  <c r="F85" i="10" s="1"/>
  <c r="G81" i="10"/>
  <c r="G79" i="10"/>
  <c r="F77" i="10"/>
  <c r="F76" i="10" s="1"/>
  <c r="F75" i="10" s="1"/>
  <c r="G73" i="10"/>
  <c r="G66" i="10"/>
  <c r="G57" i="10"/>
  <c r="G52" i="10"/>
  <c r="G48" i="10"/>
  <c r="F45" i="10"/>
  <c r="F44" i="10" s="1"/>
  <c r="F43" i="10" s="1"/>
  <c r="G391" i="10" l="1"/>
  <c r="H391" i="10" s="1"/>
  <c r="G122" i="10"/>
  <c r="H122" i="10" s="1"/>
  <c r="G178" i="10"/>
  <c r="H178" i="10" s="1"/>
  <c r="G378" i="10"/>
  <c r="H378" i="10" s="1"/>
  <c r="H109" i="10"/>
  <c r="G108" i="10"/>
  <c r="G202" i="10"/>
  <c r="H202" i="10" s="1"/>
  <c r="H203" i="10"/>
  <c r="G408" i="10"/>
  <c r="H409" i="10"/>
  <c r="G256" i="10"/>
  <c r="G322" i="10"/>
  <c r="G321" i="10" s="1"/>
  <c r="G366" i="10"/>
  <c r="H366" i="10" s="1"/>
  <c r="G384" i="10"/>
  <c r="H384" i="10" s="1"/>
  <c r="G25" i="10"/>
  <c r="H26" i="10"/>
  <c r="G17" i="10"/>
  <c r="G183" i="10"/>
  <c r="H184" i="10"/>
  <c r="G88" i="10"/>
  <c r="H88" i="10" s="1"/>
  <c r="G355" i="10"/>
  <c r="H355" i="10" s="1"/>
  <c r="G370" i="10"/>
  <c r="H370" i="10" s="1"/>
  <c r="G72" i="10"/>
  <c r="G149" i="10"/>
  <c r="H149" i="10" s="1"/>
  <c r="G269" i="10"/>
  <c r="H269" i="10" s="1"/>
  <c r="G373" i="10"/>
  <c r="H373" i="10" s="1"/>
  <c r="G404" i="10"/>
  <c r="H404" i="10" s="1"/>
  <c r="G32" i="10"/>
  <c r="H33" i="10"/>
  <c r="G11" i="10"/>
  <c r="H12" i="10"/>
  <c r="G135" i="10"/>
  <c r="H135" i="10" s="1"/>
  <c r="G302" i="10"/>
  <c r="H302" i="10" s="1"/>
  <c r="F261" i="10"/>
  <c r="G194" i="10"/>
  <c r="H194" i="10" s="1"/>
  <c r="F168" i="10"/>
  <c r="G94" i="10"/>
  <c r="H94" i="10" s="1"/>
  <c r="F125" i="10"/>
  <c r="F84" i="10" s="1"/>
  <c r="F382" i="10"/>
  <c r="F381" i="10" s="1"/>
  <c r="G397" i="10"/>
  <c r="H397" i="10" s="1"/>
  <c r="G341" i="10"/>
  <c r="G172" i="10"/>
  <c r="F344" i="10"/>
  <c r="F338" i="10" s="1"/>
  <c r="G275" i="10"/>
  <c r="G164" i="10"/>
  <c r="H164" i="10" s="1"/>
  <c r="G263" i="10"/>
  <c r="H263" i="10" s="1"/>
  <c r="G78" i="10"/>
  <c r="H78" i="10" s="1"/>
  <c r="F319" i="10"/>
  <c r="G360" i="10"/>
  <c r="H360" i="10" s="1"/>
  <c r="G387" i="10"/>
  <c r="H387" i="10" s="1"/>
  <c r="F192" i="10"/>
  <c r="F191" i="10" s="1"/>
  <c r="G281" i="10"/>
  <c r="G230" i="10"/>
  <c r="H230" i="10" s="1"/>
  <c r="G350" i="10"/>
  <c r="H350" i="10" s="1"/>
  <c r="G142" i="10"/>
  <c r="G128" i="10"/>
  <c r="H128" i="10" s="1"/>
  <c r="G116" i="10"/>
  <c r="H116" i="10" s="1"/>
  <c r="G104" i="10"/>
  <c r="G47" i="10"/>
  <c r="G100" i="10"/>
  <c r="H100" i="10" s="1"/>
  <c r="G157" i="10"/>
  <c r="H157" i="10" s="1"/>
  <c r="G199" i="10"/>
  <c r="H199" i="10" s="1"/>
  <c r="G241" i="10"/>
  <c r="G211" i="10"/>
  <c r="G222" i="10"/>
  <c r="H222" i="10" s="1"/>
  <c r="F274" i="10"/>
  <c r="F273" i="10" s="1"/>
  <c r="F272" i="10" s="1"/>
  <c r="G294" i="10"/>
  <c r="H294" i="10" s="1"/>
  <c r="G327" i="10"/>
  <c r="H327" i="10" s="1"/>
  <c r="G332" i="10"/>
  <c r="H332" i="10" s="1"/>
  <c r="G346" i="10"/>
  <c r="H346" i="10" s="1"/>
  <c r="G246" i="10"/>
  <c r="H246" i="10" s="1"/>
  <c r="F364" i="10"/>
  <c r="F363" i="10" s="1"/>
  <c r="G177" i="10" l="1"/>
  <c r="H177" i="10" s="1"/>
  <c r="G87" i="10"/>
  <c r="H87" i="10" s="1"/>
  <c r="G121" i="10"/>
  <c r="H121" i="10" s="1"/>
  <c r="G390" i="10"/>
  <c r="H390" i="10" s="1"/>
  <c r="G141" i="10"/>
  <c r="H141" i="10" s="1"/>
  <c r="H142" i="10"/>
  <c r="G182" i="10"/>
  <c r="H183" i="10"/>
  <c r="G369" i="10"/>
  <c r="H369" i="10" s="1"/>
  <c r="G280" i="10"/>
  <c r="H280" i="10" s="1"/>
  <c r="H281" i="10"/>
  <c r="G171" i="10"/>
  <c r="H171" i="10" s="1"/>
  <c r="H172" i="10"/>
  <c r="G407" i="10"/>
  <c r="H407" i="10" s="1"/>
  <c r="H408" i="10"/>
  <c r="G46" i="10"/>
  <c r="H46" i="10" s="1"/>
  <c r="H47" i="10"/>
  <c r="F190" i="10"/>
  <c r="F9" i="10" s="1"/>
  <c r="G377" i="10"/>
  <c r="G340" i="10"/>
  <c r="H340" i="10" s="1"/>
  <c r="H341" i="10"/>
  <c r="G365" i="10"/>
  <c r="H365" i="10" s="1"/>
  <c r="G10" i="10"/>
  <c r="H11" i="10"/>
  <c r="G24" i="10"/>
  <c r="H25" i="10"/>
  <c r="H322" i="10"/>
  <c r="G274" i="10"/>
  <c r="G107" i="10"/>
  <c r="H107" i="10" s="1"/>
  <c r="H108" i="10"/>
  <c r="G31" i="10"/>
  <c r="G30" i="10" s="1"/>
  <c r="H32" i="10"/>
  <c r="G268" i="10"/>
  <c r="H268" i="10" s="1"/>
  <c r="G293" i="10"/>
  <c r="H293" i="10" s="1"/>
  <c r="G262" i="10"/>
  <c r="H262" i="10" s="1"/>
  <c r="G396" i="10"/>
  <c r="H396" i="10" s="1"/>
  <c r="G383" i="10"/>
  <c r="G77" i="10"/>
  <c r="H77" i="10" s="1"/>
  <c r="G349" i="10"/>
  <c r="H349" i="10" s="1"/>
  <c r="G229" i="10"/>
  <c r="H229" i="10" s="1"/>
  <c r="G93" i="10"/>
  <c r="H93" i="10" s="1"/>
  <c r="G359" i="10"/>
  <c r="H359" i="10" s="1"/>
  <c r="G127" i="10"/>
  <c r="G115" i="10"/>
  <c r="G326" i="10"/>
  <c r="H326" i="10" s="1"/>
  <c r="G210" i="10"/>
  <c r="G240" i="10"/>
  <c r="H240" i="10" s="1"/>
  <c r="G345" i="10"/>
  <c r="H345" i="10" s="1"/>
  <c r="G331" i="10"/>
  <c r="G156" i="10"/>
  <c r="H156" i="10" s="1"/>
  <c r="G193" i="10"/>
  <c r="H193" i="10" s="1"/>
  <c r="G99" i="10"/>
  <c r="H99" i="10" s="1"/>
  <c r="G176" i="10" l="1"/>
  <c r="H176" i="10" s="1"/>
  <c r="G86" i="10"/>
  <c r="H86" i="10" s="1"/>
  <c r="G339" i="10"/>
  <c r="H339" i="10" s="1"/>
  <c r="G140" i="10"/>
  <c r="H140" i="10" s="1"/>
  <c r="G170" i="10"/>
  <c r="G169" i="10" s="1"/>
  <c r="H169" i="10" s="1"/>
  <c r="G279" i="10"/>
  <c r="H279" i="10" s="1"/>
  <c r="G120" i="10"/>
  <c r="H120" i="10" s="1"/>
  <c r="G267" i="10"/>
  <c r="H267" i="10" s="1"/>
  <c r="G330" i="10"/>
  <c r="H330" i="10" s="1"/>
  <c r="H331" i="10"/>
  <c r="H10" i="10"/>
  <c r="G114" i="10"/>
  <c r="H114" i="10" s="1"/>
  <c r="H115" i="10"/>
  <c r="H30" i="10"/>
  <c r="H31" i="10"/>
  <c r="G320" i="10"/>
  <c r="H320" i="10" s="1"/>
  <c r="H321" i="10"/>
  <c r="G376" i="10"/>
  <c r="H376" i="10" s="1"/>
  <c r="H377" i="10"/>
  <c r="G181" i="10"/>
  <c r="H181" i="10" s="1"/>
  <c r="H182" i="10"/>
  <c r="G209" i="10"/>
  <c r="H209" i="10" s="1"/>
  <c r="H210" i="10"/>
  <c r="G273" i="10"/>
  <c r="G126" i="10"/>
  <c r="H126" i="10" s="1"/>
  <c r="H127" i="10"/>
  <c r="G382" i="10"/>
  <c r="H382" i="10" s="1"/>
  <c r="H383" i="10"/>
  <c r="G364" i="10"/>
  <c r="H364" i="10" s="1"/>
  <c r="H24" i="10"/>
  <c r="G23" i="10"/>
  <c r="H23" i="10" s="1"/>
  <c r="G395" i="10"/>
  <c r="H395" i="10" s="1"/>
  <c r="G344" i="10"/>
  <c r="H344" i="10" s="1"/>
  <c r="G76" i="10"/>
  <c r="H76" i="10" s="1"/>
  <c r="G358" i="10"/>
  <c r="H358" i="10" s="1"/>
  <c r="G228" i="10"/>
  <c r="G92" i="10"/>
  <c r="H92" i="10" s="1"/>
  <c r="G45" i="10"/>
  <c r="G239" i="10"/>
  <c r="G292" i="10"/>
  <c r="H292" i="10" s="1"/>
  <c r="G98" i="10"/>
  <c r="H98" i="10" s="1"/>
  <c r="G192" i="10"/>
  <c r="G155" i="10"/>
  <c r="G325" i="10"/>
  <c r="H325" i="10" s="1"/>
  <c r="G175" i="10" l="1"/>
  <c r="H175" i="10" s="1"/>
  <c r="G381" i="10"/>
  <c r="H381" i="10" s="1"/>
  <c r="G85" i="10"/>
  <c r="G84" i="10" s="1"/>
  <c r="H84" i="10" s="1"/>
  <c r="H170" i="10"/>
  <c r="G119" i="10"/>
  <c r="H119" i="10" s="1"/>
  <c r="G261" i="10"/>
  <c r="H261" i="10" s="1"/>
  <c r="G363" i="10"/>
  <c r="H363" i="10" s="1"/>
  <c r="G238" i="10"/>
  <c r="H238" i="10" s="1"/>
  <c r="H239" i="10"/>
  <c r="H45" i="10"/>
  <c r="G44" i="10"/>
  <c r="G191" i="10"/>
  <c r="H192" i="10"/>
  <c r="G272" i="10"/>
  <c r="H85" i="10"/>
  <c r="G227" i="10"/>
  <c r="H227" i="10" s="1"/>
  <c r="H228" i="10"/>
  <c r="G125" i="10"/>
  <c r="H125" i="10" s="1"/>
  <c r="G154" i="10"/>
  <c r="H154" i="10" s="1"/>
  <c r="H155" i="10"/>
  <c r="G278" i="10"/>
  <c r="H278" i="10" s="1"/>
  <c r="G338" i="10"/>
  <c r="H338" i="10" s="1"/>
  <c r="G394" i="10"/>
  <c r="H394" i="10" s="1"/>
  <c r="G168" i="10"/>
  <c r="H168" i="10" s="1"/>
  <c r="G75" i="10"/>
  <c r="H75" i="10" s="1"/>
  <c r="G91" i="10"/>
  <c r="H91" i="10" s="1"/>
  <c r="G208" i="10"/>
  <c r="G97" i="10"/>
  <c r="H97" i="10" s="1"/>
  <c r="G319" i="10"/>
  <c r="H319" i="10" s="1"/>
  <c r="G43" i="10" l="1"/>
  <c r="H191" i="10"/>
  <c r="G207" i="10"/>
  <c r="H207" i="10" s="1"/>
  <c r="H208" i="10"/>
  <c r="H44" i="10"/>
  <c r="G9" i="10" l="1"/>
  <c r="H9" i="10" s="1"/>
  <c r="G190" i="10"/>
  <c r="H190" i="10" s="1"/>
  <c r="B11" i="14" l="1"/>
  <c r="E65" i="12"/>
  <c r="E59" i="12"/>
  <c r="E17" i="12"/>
  <c r="E19" i="12"/>
  <c r="E30" i="12"/>
  <c r="G24" i="12"/>
  <c r="E24" i="12"/>
  <c r="C13" i="14" l="1"/>
  <c r="D13" i="14"/>
  <c r="B13" i="14"/>
  <c r="E13" i="14" l="1"/>
  <c r="E104" i="12"/>
  <c r="E112" i="12"/>
  <c r="F39" i="12"/>
  <c r="G104" i="12" l="1"/>
  <c r="E103" i="12"/>
  <c r="J30" i="1" l="1"/>
  <c r="J13" i="1"/>
  <c r="J10" i="1"/>
  <c r="I30" i="1"/>
  <c r="I14" i="1"/>
  <c r="I13" i="1"/>
  <c r="I10" i="1"/>
  <c r="H23" i="1" l="1"/>
  <c r="H12" i="1"/>
  <c r="H9" i="1"/>
  <c r="H15" i="1" l="1"/>
  <c r="G127" i="12"/>
  <c r="E111" i="12"/>
  <c r="F46" i="14"/>
  <c r="F42" i="14"/>
  <c r="F40" i="14"/>
  <c r="F39" i="14"/>
  <c r="F36" i="14"/>
  <c r="F34" i="14"/>
  <c r="F26" i="14"/>
  <c r="F22" i="14"/>
  <c r="F20" i="14"/>
  <c r="F19" i="14"/>
  <c r="F16" i="14"/>
  <c r="F14" i="14"/>
  <c r="E46" i="14"/>
  <c r="E42" i="14"/>
  <c r="E39" i="14"/>
  <c r="E36" i="14"/>
  <c r="E34" i="14"/>
  <c r="E26" i="14"/>
  <c r="E22" i="14"/>
  <c r="E19" i="14"/>
  <c r="E16" i="14"/>
  <c r="E14" i="14"/>
  <c r="H24" i="1" l="1"/>
  <c r="B41" i="14"/>
  <c r="C11" i="11"/>
  <c r="H31" i="1" l="1"/>
  <c r="F13" i="14"/>
  <c r="F12" i="14"/>
  <c r="E12" i="14"/>
  <c r="H32" i="1" l="1"/>
  <c r="B21" i="14" l="1"/>
  <c r="C18" i="14"/>
  <c r="D18" i="14"/>
  <c r="C25" i="14"/>
  <c r="D25" i="14"/>
  <c r="B25" i="14"/>
  <c r="B18" i="14"/>
  <c r="C15" i="14"/>
  <c r="B15" i="14"/>
  <c r="D11" i="14" l="1"/>
  <c r="C11" i="14"/>
  <c r="F25" i="14"/>
  <c r="E25" i="14"/>
  <c r="F21" i="14"/>
  <c r="E21" i="14"/>
  <c r="F18" i="14"/>
  <c r="E18" i="14"/>
  <c r="E15" i="14"/>
  <c r="F15" i="14"/>
  <c r="G112" i="12"/>
  <c r="G111" i="12" s="1"/>
  <c r="F38" i="1" l="1"/>
  <c r="F41" i="1" s="1"/>
  <c r="G38" i="1" s="1"/>
  <c r="C45" i="14"/>
  <c r="D45" i="14"/>
  <c r="C38" i="14"/>
  <c r="D38" i="14"/>
  <c r="C35" i="14"/>
  <c r="D35" i="14"/>
  <c r="C33" i="14"/>
  <c r="D33" i="14"/>
  <c r="D32" i="14" s="1"/>
  <c r="B33" i="14"/>
  <c r="B35" i="14"/>
  <c r="B38" i="14"/>
  <c r="B45" i="14"/>
  <c r="E45" i="14" l="1"/>
  <c r="F45" i="14"/>
  <c r="E41" i="14"/>
  <c r="F41" i="14"/>
  <c r="E38" i="14"/>
  <c r="F38" i="14"/>
  <c r="E35" i="14"/>
  <c r="F35" i="14"/>
  <c r="E33" i="14"/>
  <c r="F33" i="14"/>
  <c r="B32" i="14"/>
  <c r="F11" i="14" l="1"/>
  <c r="E11" i="14"/>
  <c r="F32" i="14"/>
  <c r="E32" i="14"/>
  <c r="D22" i="11" l="1"/>
  <c r="D20" i="11"/>
  <c r="D18" i="11"/>
  <c r="D16" i="11"/>
  <c r="D13" i="11"/>
  <c r="D12" i="11" s="1"/>
  <c r="E127" i="12"/>
  <c r="E126" i="12" s="1"/>
  <c r="E124" i="12"/>
  <c r="E118" i="12"/>
  <c r="E116" i="12"/>
  <c r="E107" i="12"/>
  <c r="E106" i="12" s="1"/>
  <c r="E100" i="12"/>
  <c r="E99" i="12" s="1"/>
  <c r="E91" i="12"/>
  <c r="E81" i="12"/>
  <c r="E74" i="12"/>
  <c r="E69" i="12"/>
  <c r="E63" i="12"/>
  <c r="E40" i="12"/>
  <c r="E39" i="12" s="1"/>
  <c r="E36" i="12"/>
  <c r="E35" i="12" s="1"/>
  <c r="E12" i="12" s="1"/>
  <c r="E32" i="12"/>
  <c r="E27" i="12"/>
  <c r="E26" i="12" s="1"/>
  <c r="E22" i="12"/>
  <c r="E14" i="12"/>
  <c r="E21" i="12" l="1"/>
  <c r="F12" i="11"/>
  <c r="D15" i="11"/>
  <c r="F12" i="12"/>
  <c r="E68" i="12"/>
  <c r="F114" i="12"/>
  <c r="F56" i="12" s="1"/>
  <c r="E115" i="12"/>
  <c r="E114" i="12" s="1"/>
  <c r="E58" i="12"/>
  <c r="E29" i="12"/>
  <c r="G41" i="1"/>
  <c r="G23" i="1"/>
  <c r="F23" i="1"/>
  <c r="E44" i="12" l="1"/>
  <c r="E57" i="12"/>
  <c r="D11" i="11"/>
  <c r="F15" i="11"/>
  <c r="H38" i="1"/>
  <c r="H41" i="1" s="1"/>
  <c r="F44" i="12"/>
  <c r="F11" i="12"/>
  <c r="G12" i="1"/>
  <c r="J12" i="1" s="1"/>
  <c r="G9" i="1"/>
  <c r="J9" i="1" s="1"/>
  <c r="E56" i="12" l="1"/>
  <c r="E11" i="12"/>
  <c r="F11" i="11"/>
  <c r="G15" i="1"/>
  <c r="G24" i="1" l="1"/>
  <c r="G31" i="1" l="1"/>
  <c r="G32" i="1" s="1"/>
  <c r="B13" i="11" l="1"/>
  <c r="B12" i="11" s="1"/>
  <c r="E12" i="11" s="1"/>
  <c r="B16" i="11"/>
  <c r="B18" i="11"/>
  <c r="B20" i="11"/>
  <c r="B22" i="11"/>
  <c r="B15" i="11" l="1"/>
  <c r="G14" i="12"/>
  <c r="G22" i="12"/>
  <c r="G21" i="12" s="1"/>
  <c r="G27" i="12"/>
  <c r="G26" i="12" s="1"/>
  <c r="G32" i="12"/>
  <c r="G36" i="12"/>
  <c r="G35" i="12" s="1"/>
  <c r="G63" i="12"/>
  <c r="G58" i="12" s="1"/>
  <c r="G69" i="12"/>
  <c r="G74" i="12"/>
  <c r="G81" i="12"/>
  <c r="G91" i="12"/>
  <c r="G100" i="12"/>
  <c r="G99" i="12" s="1"/>
  <c r="G107" i="12"/>
  <c r="G106" i="12" s="1"/>
  <c r="G116" i="12"/>
  <c r="G118" i="12"/>
  <c r="G124" i="12"/>
  <c r="G126" i="12"/>
  <c r="I126" i="12" l="1"/>
  <c r="H126" i="12"/>
  <c r="I58" i="12"/>
  <c r="H58" i="12"/>
  <c r="I13" i="12"/>
  <c r="B11" i="11"/>
  <c r="E11" i="11" s="1"/>
  <c r="E15" i="11"/>
  <c r="G103" i="12"/>
  <c r="I106" i="12"/>
  <c r="H106" i="12"/>
  <c r="I99" i="12"/>
  <c r="H99" i="12"/>
  <c r="H35" i="12"/>
  <c r="I35" i="12"/>
  <c r="H26" i="12"/>
  <c r="I26" i="12"/>
  <c r="I21" i="12"/>
  <c r="G40" i="12"/>
  <c r="G29" i="12"/>
  <c r="G115" i="12"/>
  <c r="H115" i="12" s="1"/>
  <c r="G68" i="12"/>
  <c r="G57" i="12" l="1"/>
  <c r="H13" i="12"/>
  <c r="G114" i="12"/>
  <c r="I115" i="12"/>
  <c r="H68" i="12"/>
  <c r="I68" i="12"/>
  <c r="H40" i="12"/>
  <c r="I40" i="12"/>
  <c r="G12" i="12"/>
  <c r="G11" i="12" s="1"/>
  <c r="I29" i="12"/>
  <c r="H29" i="12"/>
  <c r="G39" i="12"/>
  <c r="I57" i="12" l="1"/>
  <c r="H57" i="12"/>
  <c r="G56" i="12"/>
  <c r="H114" i="12"/>
  <c r="I114" i="12"/>
  <c r="H39" i="12"/>
  <c r="I39" i="12"/>
  <c r="I12" i="12"/>
  <c r="H12" i="12"/>
  <c r="I11" i="12"/>
  <c r="H11" i="12"/>
  <c r="G44" i="12"/>
  <c r="I56" i="12" l="1"/>
  <c r="H56" i="12"/>
  <c r="H44" i="12"/>
  <c r="I44" i="12"/>
  <c r="F9" i="1" l="1"/>
  <c r="I9" i="1" s="1"/>
  <c r="F12" i="1" l="1"/>
  <c r="F15" i="1" l="1"/>
  <c r="F24" i="1" s="1"/>
  <c r="I12" i="1"/>
  <c r="I15" i="1" l="1"/>
  <c r="F31" i="1"/>
  <c r="I24" i="1"/>
  <c r="F32" i="1" l="1"/>
  <c r="I31" i="1"/>
</calcChain>
</file>

<file path=xl/sharedStrings.xml><?xml version="1.0" encoding="utf-8"?>
<sst xmlns="http://schemas.openxmlformats.org/spreadsheetml/2006/main" count="873" uniqueCount="295">
  <si>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</si>
  <si>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</si>
  <si>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</si>
  <si>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</si>
  <si>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</si>
  <si>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</si>
  <si>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</si>
  <si>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 xml:space="preserve">A. RAČUN PRIHODA I RASHODA </t>
  </si>
  <si>
    <t>Razred</t>
  </si>
  <si>
    <t>Skupina</t>
  </si>
  <si>
    <t>Izvor</t>
  </si>
  <si>
    <t>RASHODI POSLOVANJA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</si>
  <si>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</si>
  <si>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</si>
  <si>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</si>
  <si>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</si>
  <si>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</si>
  <si>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</si>
  <si>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</si>
  <si>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</si>
  <si>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</si>
  <si>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</si>
  <si>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</si>
  <si>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</si>
  <si>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</si>
  <si>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</si>
  <si>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</si>
  <si>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</si>
  <si>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</si>
  <si>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</si>
  <si>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</si>
  <si>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Prihodi iz nadležnog proračunaza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</si>
  <si>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</si>
  <si>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</si>
  <si>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prodaje proizvoda i robe te pruženih usluga i prihodi od donacija</t>
  </si>
  <si>
    <t>Prihodi od prodaje proizvoda i robe te pruženih usluga</t>
  </si>
  <si>
    <t>Prihodi od pruženih usluga</t>
  </si>
  <si>
    <t>Prihodi od imovine</t>
  </si>
  <si>
    <t>Prihodi od financijske imovine</t>
  </si>
  <si>
    <t>Kamate na oročena sredstva i depozite po viđenju</t>
  </si>
  <si>
    <t>Prihodi od upravnih i administrativnih pristojbi,pristojbi po posebnim propisima i naknada</t>
  </si>
  <si>
    <t>Prihodi po posebnim propisima</t>
  </si>
  <si>
    <t>Ostali nespomenuti prihodi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</si>
  <si>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</si>
  <si>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</si>
  <si>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</si>
  <si>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Donacije od pravnih i fizičkih osoba izvan općeg proračuna</t>
  </si>
  <si>
    <t>Tekuće donacije</t>
  </si>
  <si>
    <t>Kapitalne donacije</t>
  </si>
  <si>
    <t>Plaće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</si>
  <si>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</si>
  <si>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</si>
  <si>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</si>
  <si>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</si>
  <si>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</si>
  <si>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Naknade za prijevoz,rad na 
terenu i odvojeni život</t>
  </si>
  <si>
    <t>Rashodi za materijal i energiju</t>
  </si>
  <si>
    <t>Sitan inventar i auto gume</t>
  </si>
  <si>
    <t>Pristojbe i naknade</t>
  </si>
  <si>
    <t>Ostali nespomenuti rashodi poslovanja</t>
  </si>
  <si>
    <t>Troškovi sudskih postupaka</t>
  </si>
  <si>
    <t>Financijski rashodi</t>
  </si>
  <si>
    <t>Ostali financijski rashodi</t>
  </si>
  <si>
    <t>Zatezne kamate</t>
  </si>
  <si>
    <t>Službena putovanja</t>
  </si>
  <si>
    <t>Stručno usavršavanje zaposlenika</t>
  </si>
  <si>
    <t>Ostale naknade troškova zaposlenima</t>
  </si>
  <si>
    <t>Uredski materijal</t>
  </si>
  <si>
    <t>Materijal i sirovine</t>
  </si>
  <si>
    <t>Rashodi za usluge</t>
  </si>
  <si>
    <t>Intelektualne i osobne usluge</t>
  </si>
  <si>
    <t>Postrojenja i oprema</t>
  </si>
  <si>
    <t>Uredska oprema i namještaj</t>
  </si>
  <si>
    <t>Uređaji,strojevi i oprema za ostale namjene</t>
  </si>
  <si>
    <t>Knjige,umjetnička djela i ostale izložbene vrijednosti</t>
  </si>
  <si>
    <t xml:space="preserve">Knjige </t>
  </si>
  <si>
    <t>Ostale naknade građanima i kućanstvima iz proračuna</t>
  </si>
  <si>
    <t>Naknade građanima i kućanstvima u novcu</t>
  </si>
  <si>
    <t>Naknade građanima i kućanstvima u naravi</t>
  </si>
  <si>
    <t>Energija</t>
  </si>
  <si>
    <t>Materijal za tekuće i inv.održavanje</t>
  </si>
  <si>
    <t>Službena odjeća i obuća</t>
  </si>
  <si>
    <t>Usluge tekućeg i inv.održavanja</t>
  </si>
  <si>
    <t>Komunalne usluge</t>
  </si>
  <si>
    <t>Zdravstvene i veterinarske usluge</t>
  </si>
  <si>
    <t>Računalne usluge</t>
  </si>
  <si>
    <t>Ostale usluge</t>
  </si>
  <si>
    <t>Članarine i norme</t>
  </si>
  <si>
    <t>Bankarske usluge i usluge platnog prometa</t>
  </si>
  <si>
    <t>Građevinski objekti</t>
  </si>
  <si>
    <t>Poslovni objekt</t>
  </si>
  <si>
    <t>Naknade za rad predstavničkih i izvršnih tijela,povjerenstava i slično</t>
  </si>
  <si>
    <t>Naknade građanima i kućanstvima iz EU sredstava</t>
  </si>
  <si>
    <t>Rashodi za dodatna ulaganja na nefinancijskoj imovini</t>
  </si>
  <si>
    <t>Dodatna ulaganja na građevinskim objektima</t>
  </si>
  <si>
    <t>Reprezentacija</t>
  </si>
  <si>
    <t>SVEUKUPNO</t>
  </si>
  <si>
    <t>PROGRAM 1001</t>
  </si>
  <si>
    <t>Aktivnost A100001</t>
  </si>
  <si>
    <t>Izvor financiranja 1.1.</t>
  </si>
  <si>
    <t>OPĆI PRIHODI I PRIMICI</t>
  </si>
  <si>
    <t>Uredski materijal i ostali materijalni rashodi</t>
  </si>
  <si>
    <t>Sitni inventar i auto gume</t>
  </si>
  <si>
    <t>Službena, radna i zaštitna odjeća i obuća</t>
  </si>
  <si>
    <t>Usluge telefona, pošte i prijevoza</t>
  </si>
  <si>
    <t>Premije osiguranja</t>
  </si>
  <si>
    <t>Naknade građanima i kućanstvima na temelju osiguranja i druge naknade</t>
  </si>
  <si>
    <t>Aktivnost A100002</t>
  </si>
  <si>
    <t>TEKUĆE I INVESTICIJSKO ODRŽAVANJE-minimalni standard</t>
  </si>
  <si>
    <t>Materijal i dijelovi za tekuće i investicijsko održavanje</t>
  </si>
  <si>
    <t>Usluge tekućeg i investicijskog održavanja</t>
  </si>
  <si>
    <t>Aktivnost A100003</t>
  </si>
  <si>
    <t>ENERGENTI</t>
  </si>
  <si>
    <t>POJAČANI STANDARD U ŠKOLSTVU</t>
  </si>
  <si>
    <t>Tekući projekt T100002</t>
  </si>
  <si>
    <t>ŽUPANIJSKA STRUČNA VIJEĆA</t>
  </si>
  <si>
    <t>Tekući projekt T100003</t>
  </si>
  <si>
    <t>NATJECANJA</t>
  </si>
  <si>
    <t>Naknade za rad predstavničkih i izvršnih tijela, povjerenstva i slično</t>
  </si>
  <si>
    <t>OBLJETNICE ŠKOLA</t>
  </si>
  <si>
    <t>Tekući projekt T100006</t>
  </si>
  <si>
    <t>OSTALE IZVANŠKOLSKE AKTIVNOSTI</t>
  </si>
  <si>
    <t>E-TEHNIČAR</t>
  </si>
  <si>
    <t>Plaće (Bruto)</t>
  </si>
  <si>
    <t xml:space="preserve">Materijalni rashodi </t>
  </si>
  <si>
    <t>Naknade za prijevoz, za rad na terenu i odvojeni život</t>
  </si>
  <si>
    <t>TEKUĆE I INVESTICIJSKO ODRŽAVANJE U ŠKOLSTVU</t>
  </si>
  <si>
    <t>POTICANJE KORIŠTENJA SREDSTAVA IZ FONDOVA EU</t>
  </si>
  <si>
    <t>Poslovni objekti</t>
  </si>
  <si>
    <t>PROGRAM 1002</t>
  </si>
  <si>
    <t xml:space="preserve">KAPITALNO ULAGANJE </t>
  </si>
  <si>
    <t>Tekući projekt T100001</t>
  </si>
  <si>
    <t>OPREMA ŠKOLA</t>
  </si>
  <si>
    <t>PROGRAMI OSNOVNIH ŠKOLA IZVAN ŽUPANIJSKOG PRORAČUNA</t>
  </si>
  <si>
    <t>Izvor financiranja 3.3.</t>
  </si>
  <si>
    <t>VLASTITI PRIHODI - OŠ</t>
  </si>
  <si>
    <t>Izvor financiranja 4.L.</t>
  </si>
  <si>
    <t>PRIHODI ZA POSEBNE NAMJENE - OŠ</t>
  </si>
  <si>
    <t>Izvor financiranja 5.K.</t>
  </si>
  <si>
    <t>POMOĆI - OŠ</t>
  </si>
  <si>
    <t>Izvor financiranja 6.3.</t>
  </si>
  <si>
    <t>DONACIJE - OŠ</t>
  </si>
  <si>
    <t>ADMINISTARTIVNO, TEHNIČKO I STRUČNO OSOBLJE</t>
  </si>
  <si>
    <t>ŠKOLSKA KUHINJA</t>
  </si>
  <si>
    <t>Sportska i glazbena oprema</t>
  </si>
  <si>
    <t>Tekući projekt T100005</t>
  </si>
  <si>
    <t>PRODUŽENI BORAVAK</t>
  </si>
  <si>
    <t>Ostali rashodi</t>
  </si>
  <si>
    <t>UČENIČKE ZADRUGE</t>
  </si>
  <si>
    <t>Tekući projekt T100009</t>
  </si>
  <si>
    <t>OSTALE IZVANUČIONIČKE AKTIVNOSTI</t>
  </si>
  <si>
    <t>Tekući projekt T100012</t>
  </si>
  <si>
    <t>Oprema za održavanje i zaštitu</t>
  </si>
  <si>
    <t>Instrumenti, uređaji i strojevi</t>
  </si>
  <si>
    <t>Knjige, umjetnička djela i ostale izložbene vrijednosti</t>
  </si>
  <si>
    <t>Knjige</t>
  </si>
  <si>
    <t>Tekući projekt T100014</t>
  </si>
  <si>
    <t>TEKUĆE I INVESTICIJSKO ODRŽAVANJE</t>
  </si>
  <si>
    <t>Tekući projekt T100020</t>
  </si>
  <si>
    <t>NABAVA UDŽBENIKA ZA UČENIKE</t>
  </si>
  <si>
    <t>VLASTITI IZVORI</t>
  </si>
  <si>
    <t>Rezultat poslovanja</t>
  </si>
  <si>
    <t>Višak/manjak prihoda</t>
  </si>
  <si>
    <t>Višak prihoda</t>
  </si>
  <si>
    <t>Manjak prihoda</t>
  </si>
  <si>
    <t>096 Dodatne usluge u obrazovanju</t>
  </si>
  <si>
    <t>0912 Osnovno obrazovanje</t>
  </si>
  <si>
    <t>091 Predškolsko i osnovno obrazovanje</t>
  </si>
  <si>
    <t>09 Obrazovanje</t>
  </si>
  <si>
    <t>04 Ekonomski poslovi</t>
  </si>
  <si>
    <t>042 Poljoprivreda, šumarstvo, ribarstvo i lov</t>
  </si>
  <si>
    <t>0421 Poljoprivreda</t>
  </si>
  <si>
    <t>0960 Dodatne usluge u obrazovanju</t>
  </si>
  <si>
    <t>097 Istraživanje i razvoj obrazovanja</t>
  </si>
  <si>
    <t>0970 Istraživanje i razvoj obrazovanja</t>
  </si>
  <si>
    <t>098 Usluge obrazovanja koje nisu drugdje svrstane</t>
  </si>
  <si>
    <t>0980 Usluge obrazovanja koje nisu drugdje svrstane</t>
  </si>
  <si>
    <t>ŠKOLSKO SPORTSKO DRUŠTVO</t>
  </si>
  <si>
    <t>Tekući projekt T100026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</si>
  <si>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</si>
  <si>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</si>
  <si>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</si>
  <si>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</si>
  <si>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</si>
  <si>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</si>
  <si>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</si>
  <si>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C) PRENESENI VIŠAK ILI PRENESENI MANJAK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</si>
  <si>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</si>
  <si>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</si>
  <si>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</si>
  <si>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</si>
  <si>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</si>
  <si>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 xml:space="preserve">  31 Vlastiti prihodi</t>
  </si>
  <si>
    <t>3 Vlastiti prihodi</t>
  </si>
  <si>
    <t xml:space="preserve">  11 Opći prihodi i primici</t>
  </si>
  <si>
    <t>1 Opći prihodi i primici</t>
  </si>
  <si>
    <t>Brojčana oznaka i naziv</t>
  </si>
  <si>
    <t>RASHODI POSLOVANJA PREMA IZVORIMA FINANCIRANJA</t>
  </si>
  <si>
    <t>5 Pomoći</t>
  </si>
  <si>
    <t>4 Prihodi za posebne namjene</t>
  </si>
  <si>
    <t>PRIHODI POSLOVANJA PREMA IZVORIMA FINANCIRANJA</t>
  </si>
  <si>
    <t>IZDACI UKUPNO</t>
  </si>
  <si>
    <t xml:space="preserve">  81 Namjenski primici od zaduživanja</t>
  </si>
  <si>
    <t>8 Namjenski primici od zaduživanja</t>
  </si>
  <si>
    <t>PRIMICI UKUPNO</t>
  </si>
  <si>
    <t>B. RAČUN FINANCIRANJA PREMA IZVORIMA FINANCIRANJA</t>
  </si>
  <si>
    <t xml:space="preserve">  1.1. Opći prihodi i primici</t>
  </si>
  <si>
    <t xml:space="preserve">  3.3. Vlastiti prihodi</t>
  </si>
  <si>
    <t xml:space="preserve">  4.L. Prihodi za posebne namjene</t>
  </si>
  <si>
    <t xml:space="preserve"> 5.K. Pomoći</t>
  </si>
  <si>
    <t>6 Donacije</t>
  </si>
  <si>
    <t xml:space="preserve"> 6.3. Donacije</t>
  </si>
  <si>
    <t>PRIHODI POSLOVANJA PREMA EKONOMSKOJ KLASIFIKACIJI</t>
  </si>
  <si>
    <t>SVEUKUPNO 6+9</t>
  </si>
  <si>
    <t>RASHODI POSLOVANJA PREMA EKONOMSKOJ KLASIFIKACIJI</t>
  </si>
  <si>
    <t>B. RAČUN FINANCIRANJA PREMA EKONOMSKOJ KLASIFIKACIJI</t>
  </si>
  <si>
    <t>Tekući projekt T100024</t>
  </si>
  <si>
    <t>STJECANJE PRVOG RADNOG ISKUSTVA PRIPRAVNIŠTVO</t>
  </si>
  <si>
    <t xml:space="preserve">  3.7. Vlastiti prihodi-Preneseni višak prihoda</t>
  </si>
  <si>
    <t xml:space="preserve"> 6.7. Donacije-Preneseni višak prihoda</t>
  </si>
  <si>
    <t>Tekuće donacije u naravi</t>
  </si>
  <si>
    <t>Tekući projekt T100058</t>
  </si>
  <si>
    <t>PRSTEN POTPORE VII</t>
  </si>
  <si>
    <t>Tekući projekt T100016</t>
  </si>
  <si>
    <t>KNJIGE ZA ŠKOLSKU KNJIŽNICU</t>
  </si>
  <si>
    <t>1.</t>
  </si>
  <si>
    <t>2.</t>
  </si>
  <si>
    <t>3.</t>
  </si>
  <si>
    <t>Indeks</t>
  </si>
  <si>
    <t>4.</t>
  </si>
  <si>
    <t>5. (4/2*100)</t>
  </si>
  <si>
    <t>6. (4/3*100)</t>
  </si>
  <si>
    <t>PRIHODI UKUPNO + PRENESENI VIŠAK</t>
  </si>
  <si>
    <t xml:space="preserve">PRIHODI UKUPNO </t>
  </si>
  <si>
    <t>-</t>
  </si>
  <si>
    <t>Pomoći dane u inozemstvo i unutar općeg proračuna</t>
  </si>
  <si>
    <t>Prijenosi između proračunskih korisnika istog proračuna</t>
  </si>
  <si>
    <t>Tekući prijenosi između proračunskih korisnikaistog proračuna</t>
  </si>
  <si>
    <t>Prijenosi između proračunskih korisika istog proračuna</t>
  </si>
  <si>
    <t>Tekući prijenosi između proračunskih korisnika istog proračuna</t>
  </si>
  <si>
    <t>Pomoći između proračunskih korisnika istog proračuna</t>
  </si>
  <si>
    <t>Tekući prijenos između proračunskih korisnika istog proračuna</t>
  </si>
  <si>
    <t>Plan za 2025.</t>
  </si>
  <si>
    <t xml:space="preserve">Plan za 2025. </t>
  </si>
  <si>
    <t>Prijenos temeljem prijenosa EU sredstava</t>
  </si>
  <si>
    <t>Pomoći temeljem prijenosa EU sredstava</t>
  </si>
  <si>
    <t>Prihodi od zakupa i iznajmljivanje imovine</t>
  </si>
  <si>
    <t>Plaće za prekovremeni rad</t>
  </si>
  <si>
    <t>Plaće za posebne uvjete rada</t>
  </si>
  <si>
    <t>Usluge promidžbe i nformiranja</t>
  </si>
  <si>
    <t>Zakupnine i najamnice</t>
  </si>
  <si>
    <t>Doprinosi za odbvezno osig.u slučaju nezaposelnosti</t>
  </si>
  <si>
    <t>INDEKS**</t>
  </si>
  <si>
    <t>Usluge promidžbe i informiranja</t>
  </si>
  <si>
    <t>Zakupnine i najamnine</t>
  </si>
  <si>
    <t>Tekući projekt T100015</t>
  </si>
  <si>
    <t>Kapitalni projekt K100160</t>
  </si>
  <si>
    <t>Doprinosi za obvezno osiguranje u slučaju nezaposlenosti</t>
  </si>
  <si>
    <t>Tekući projekt T100010</t>
  </si>
  <si>
    <t>PRIHODI ZA POSEBNE NAMJENE</t>
  </si>
  <si>
    <t>Izvor financiranja 7.6.</t>
  </si>
  <si>
    <t>PRIHODI OD NEF.IMOV.I NAD.ŠTETE S OSNOV.OSIG.</t>
  </si>
  <si>
    <t>Intelektulane usluge</t>
  </si>
  <si>
    <t xml:space="preserve"> 5.Đ. Pomoći-min.poljoprivrede</t>
  </si>
  <si>
    <t xml:space="preserve">  4.Y. Prihodi za posebne namjene MROSP</t>
  </si>
  <si>
    <t xml:space="preserve">GODIŠNJI IZVJEŠTAJ O IZVRŠENJU FINANCIJSKOG PLANA OŠ SVETA NEDELJA
ZA 2025. </t>
  </si>
  <si>
    <t>Izvršenje 01.01.-31.12.2024.</t>
  </si>
  <si>
    <t>Izvršenje 01.01.-31.12.2025.</t>
  </si>
  <si>
    <t xml:space="preserve"> IZVRŠENJE 31.12.
2025.</t>
  </si>
  <si>
    <t>Nova školska shema voća i povrća te ,mlijeka i mliječnih proizvoda</t>
  </si>
  <si>
    <t>MINISTARSTVO POLJOPRIVREDE</t>
  </si>
  <si>
    <t>Izvor financiranja 5.Đ.</t>
  </si>
  <si>
    <t>Školski medni dan</t>
  </si>
  <si>
    <t>MINIMALNI STANDARD U OSNOVNOM ŠKOLSTVU</t>
  </si>
  <si>
    <t>PŠ KERESTINEC - PROJEKTIRANJE I DOGRADNJA</t>
  </si>
  <si>
    <t>Kapitalni projekt K100176</t>
  </si>
  <si>
    <t>STRMEC - DOGRADNJA ŠKOLE I IZGRADNJA</t>
  </si>
  <si>
    <t>INTELEKTUALNE USLUGE</t>
  </si>
  <si>
    <t>Tekući projekt T1000041</t>
  </si>
  <si>
    <t>Izvor financiranja 5.P.</t>
  </si>
  <si>
    <t>MZOM-ESF</t>
  </si>
  <si>
    <t>Tekući projekt T100060</t>
  </si>
  <si>
    <t>PUN - ZAGREBAČKA ŽUPANIJA</t>
  </si>
  <si>
    <t>PROGRAM 1003</t>
  </si>
  <si>
    <t>Sitni inventar i autogume</t>
  </si>
  <si>
    <t>DONACIJE</t>
  </si>
  <si>
    <t>Plaće (bruto)</t>
  </si>
  <si>
    <t>Izvor financiranja 4.1.</t>
  </si>
  <si>
    <t>DECENTRALIZIRANA SREDSTVA -OŠ</t>
  </si>
  <si>
    <t>KAPITALNO ULAGANJE U OSNOVNO ŠKOLSTVO</t>
  </si>
  <si>
    <t>Tekući projekt T100008</t>
  </si>
  <si>
    <t>MINIMALNI STANDARD U OSNOVNOM ŠKOLSTVU - MATERIJALNI RASHODI</t>
  </si>
  <si>
    <t>4=3/2*100</t>
  </si>
  <si>
    <t>FINANCIJSKI PLAN ZA 2025.</t>
  </si>
  <si>
    <t>5.P. Pomoći - MZOM ESF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</si>
</sst>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indexed="8"/>
      <name val="Arial"/>
      <family val="2"/>
    </font>
    <font>
      <b/>
      <sz val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1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5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4" fontId="6" fillId="2" borderId="4" xfId="0" applyNumberFormat="1" applyFont="1" applyFill="1" applyBorder="1" applyAlignment="1">
      <alignment horizontal="right"/>
    </xf>
    <xf numFmtId="0" fontId="0" fillId="0" borderId="0" xfId="0" applyFont="1"/>
    <xf numFmtId="4" fontId="3" fillId="2" borderId="4" xfId="0" applyNumberFormat="1" applyFont="1" applyFill="1" applyBorder="1" applyAlignment="1">
      <alignment horizontal="right"/>
    </xf>
    <xf numFmtId="0" fontId="1" fillId="0" borderId="0" xfId="0" applyFont="1"/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0" fontId="8" fillId="3" borderId="2" xfId="0" applyNumberFormat="1" applyFont="1" applyFill="1" applyBorder="1" applyAlignment="1" applyProtection="1">
      <alignment vertical="center"/>
    </xf>
    <xf numFmtId="4" fontId="6" fillId="5" borderId="4" xfId="0" applyNumberFormat="1" applyFont="1" applyFill="1" applyBorder="1" applyAlignment="1">
      <alignment horizontal="right"/>
    </xf>
    <xf numFmtId="4" fontId="6" fillId="7" borderId="4" xfId="0" applyNumberFormat="1" applyFont="1" applyFill="1" applyBorder="1" applyAlignment="1">
      <alignment horizontal="right"/>
    </xf>
    <xf numFmtId="4" fontId="6" fillId="6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0" fontId="17" fillId="0" borderId="0" xfId="0" applyFont="1" applyFill="1"/>
    <xf numFmtId="0" fontId="0" fillId="0" borderId="0" xfId="0" applyProtection="1">
      <protection hidden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vertical="center" wrapText="1"/>
    </xf>
    <xf numFmtId="0" fontId="25" fillId="4" borderId="3" xfId="0" applyNumberFormat="1" applyFont="1" applyFill="1" applyBorder="1" applyAlignment="1" applyProtection="1">
      <alignment horizontal="center" vertical="center" wrapText="1"/>
    </xf>
    <xf numFmtId="0" fontId="18" fillId="3" borderId="3" xfId="0" applyNumberFormat="1" applyFont="1" applyFill="1" applyBorder="1" applyAlignment="1" applyProtection="1">
      <alignment horizontal="left" vertical="center" wrapText="1"/>
    </xf>
    <xf numFmtId="0" fontId="19" fillId="3" borderId="3" xfId="0" applyNumberFormat="1" applyFont="1" applyFill="1" applyBorder="1" applyAlignment="1" applyProtection="1">
      <alignment horizontal="left" vertical="center" wrapText="1"/>
    </xf>
    <xf numFmtId="164" fontId="19" fillId="3" borderId="4" xfId="0" applyNumberFormat="1" applyFont="1" applyFill="1" applyBorder="1" applyAlignment="1" applyProtection="1">
      <alignment horizontal="right" wrapText="1"/>
    </xf>
    <xf numFmtId="0" fontId="18" fillId="2" borderId="3" xfId="0" applyNumberFormat="1" applyFont="1" applyFill="1" applyBorder="1" applyAlignment="1" applyProtection="1">
      <alignment horizontal="left" vertical="center" wrapText="1"/>
    </xf>
    <xf numFmtId="164" fontId="18" fillId="2" borderId="4" xfId="0" applyNumberFormat="1" applyFont="1" applyFill="1" applyBorder="1" applyAlignment="1" applyProtection="1">
      <alignment horizontal="right" wrapText="1"/>
    </xf>
    <xf numFmtId="0" fontId="26" fillId="2" borderId="3" xfId="0" applyNumberFormat="1" applyFont="1" applyFill="1" applyBorder="1" applyAlignment="1" applyProtection="1">
      <alignment horizontal="left" vertical="center" wrapText="1"/>
    </xf>
    <xf numFmtId="164" fontId="26" fillId="2" borderId="4" xfId="0" applyNumberFormat="1" applyFont="1" applyFill="1" applyBorder="1" applyAlignment="1" applyProtection="1">
      <alignment horizontal="right" wrapText="1"/>
    </xf>
    <xf numFmtId="164" fontId="23" fillId="2" borderId="4" xfId="0" applyNumberFormat="1" applyFont="1" applyFill="1" applyBorder="1" applyAlignment="1">
      <alignment horizontal="right" wrapText="1"/>
    </xf>
    <xf numFmtId="164" fontId="23" fillId="2" borderId="3" xfId="0" applyNumberFormat="1" applyFont="1" applyFill="1" applyBorder="1" applyAlignment="1">
      <alignment horizontal="right" wrapText="1"/>
    </xf>
    <xf numFmtId="164" fontId="23" fillId="2" borderId="3" xfId="0" applyNumberFormat="1" applyFont="1" applyFill="1" applyBorder="1" applyAlignment="1">
      <alignment wrapText="1"/>
    </xf>
    <xf numFmtId="0" fontId="26" fillId="2" borderId="3" xfId="0" quotePrefix="1" applyFont="1" applyFill="1" applyBorder="1" applyAlignment="1">
      <alignment horizontal="left" vertical="center"/>
    </xf>
    <xf numFmtId="0" fontId="27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/>
    </xf>
    <xf numFmtId="0" fontId="18" fillId="2" borderId="3" xfId="0" quotePrefix="1" applyFont="1" applyFill="1" applyBorder="1" applyAlignment="1">
      <alignment horizontal="left" vertical="center"/>
    </xf>
    <xf numFmtId="164" fontId="18" fillId="2" borderId="4" xfId="0" quotePrefix="1" applyNumberFormat="1" applyFont="1" applyFill="1" applyBorder="1" applyAlignment="1">
      <alignment horizontal="right" wrapText="1"/>
    </xf>
    <xf numFmtId="0" fontId="18" fillId="2" borderId="3" xfId="0" quotePrefix="1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/>
    </xf>
    <xf numFmtId="0" fontId="26" fillId="2" borderId="3" xfId="0" applyNumberFormat="1" applyFont="1" applyFill="1" applyBorder="1" applyAlignment="1" applyProtection="1">
      <alignment horizontal="left" vertical="center"/>
    </xf>
    <xf numFmtId="0" fontId="18" fillId="2" borderId="3" xfId="0" applyNumberFormat="1" applyFont="1" applyFill="1" applyBorder="1" applyAlignment="1" applyProtection="1">
      <alignment horizontal="left" vertical="center"/>
    </xf>
    <xf numFmtId="0" fontId="26" fillId="2" borderId="3" xfId="0" applyNumberFormat="1" applyFont="1" applyFill="1" applyBorder="1" applyAlignment="1" applyProtection="1">
      <alignment vertical="center" wrapText="1"/>
    </xf>
    <xf numFmtId="4" fontId="25" fillId="2" borderId="4" xfId="0" applyNumberFormat="1" applyFont="1" applyFill="1" applyBorder="1" applyAlignment="1">
      <alignment horizontal="right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4" fontId="23" fillId="2" borderId="4" xfId="0" applyNumberFormat="1" applyFont="1" applyFill="1" applyBorder="1" applyAlignment="1">
      <alignment horizontal="right"/>
    </xf>
    <xf numFmtId="4" fontId="23" fillId="2" borderId="3" xfId="0" applyNumberFormat="1" applyFont="1" applyFill="1" applyBorder="1" applyAlignment="1">
      <alignment horizontal="right"/>
    </xf>
    <xf numFmtId="0" fontId="26" fillId="2" borderId="3" xfId="0" quotePrefix="1" applyFont="1" applyFill="1" applyBorder="1" applyAlignment="1">
      <alignment horizontal="left" vertical="center" wrapText="1"/>
    </xf>
    <xf numFmtId="0" fontId="19" fillId="2" borderId="3" xfId="0" quotePrefix="1" applyFont="1" applyFill="1" applyBorder="1" applyAlignment="1">
      <alignment horizontal="left" vertical="center" wrapText="1"/>
    </xf>
    <xf numFmtId="0" fontId="18" fillId="2" borderId="3" xfId="0" applyNumberFormat="1" applyFont="1" applyFill="1" applyBorder="1" applyAlignment="1" applyProtection="1">
      <alignment vertical="center" wrapText="1"/>
    </xf>
    <xf numFmtId="0" fontId="19" fillId="2" borderId="3" xfId="0" applyNumberFormat="1" applyFont="1" applyFill="1" applyBorder="1" applyAlignment="1" applyProtection="1">
      <alignment vertical="center" wrapText="1"/>
    </xf>
    <xf numFmtId="0" fontId="19" fillId="9" borderId="3" xfId="0" applyNumberFormat="1" applyFont="1" applyFill="1" applyBorder="1" applyAlignment="1" applyProtection="1">
      <alignment vertical="center" wrapText="1"/>
    </xf>
    <xf numFmtId="0" fontId="29" fillId="0" borderId="0" xfId="0" applyFont="1"/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8" fillId="9" borderId="3" xfId="0" applyFont="1" applyFill="1" applyBorder="1"/>
    <xf numFmtId="4" fontId="18" fillId="2" borderId="4" xfId="0" applyNumberFormat="1" applyFont="1" applyFill="1" applyBorder="1" applyAlignment="1" applyProtection="1">
      <alignment horizontal="right" wrapText="1"/>
    </xf>
    <xf numFmtId="4" fontId="28" fillId="0" borderId="3" xfId="0" applyNumberFormat="1" applyFont="1" applyBorder="1" applyAlignment="1">
      <alignment horizontal="right" wrapText="1"/>
    </xf>
    <xf numFmtId="4" fontId="18" fillId="9" borderId="3" xfId="0" applyNumberFormat="1" applyFont="1" applyFill="1" applyBorder="1" applyAlignment="1">
      <alignment horizontal="right" wrapText="1"/>
    </xf>
    <xf numFmtId="4" fontId="18" fillId="2" borderId="4" xfId="0" quotePrefix="1" applyNumberFormat="1" applyFont="1" applyFill="1" applyBorder="1" applyAlignment="1">
      <alignment horizontal="right" wrapText="1"/>
    </xf>
    <xf numFmtId="0" fontId="18" fillId="2" borderId="3" xfId="0" quotePrefix="1" applyFont="1" applyFill="1" applyBorder="1" applyAlignment="1">
      <alignment horizontal="left"/>
    </xf>
    <xf numFmtId="0" fontId="19" fillId="2" borderId="3" xfId="0" quotePrefix="1" applyFont="1" applyFill="1" applyBorder="1" applyAlignment="1">
      <alignment horizontal="left"/>
    </xf>
    <xf numFmtId="0" fontId="6" fillId="2" borderId="4" xfId="0" applyNumberFormat="1" applyFont="1" applyFill="1" applyBorder="1" applyAlignment="1" applyProtection="1">
      <alignment horizontal="left" wrapText="1"/>
    </xf>
    <xf numFmtId="0" fontId="1" fillId="0" borderId="0" xfId="0" applyFont="1" applyAlignment="1"/>
    <xf numFmtId="0" fontId="26" fillId="2" borderId="3" xfId="0" quotePrefix="1" applyFont="1" applyFill="1" applyBorder="1" applyAlignment="1">
      <alignment horizontal="left"/>
    </xf>
    <xf numFmtId="0" fontId="3" fillId="2" borderId="4" xfId="0" applyNumberFormat="1" applyFont="1" applyFill="1" applyBorder="1" applyAlignment="1" applyProtection="1">
      <alignment horizontal="left" wrapText="1"/>
    </xf>
    <xf numFmtId="4" fontId="26" fillId="2" borderId="4" xfId="0" quotePrefix="1" applyNumberFormat="1" applyFont="1" applyFill="1" applyBorder="1" applyAlignment="1">
      <alignment horizontal="right" wrapText="1"/>
    </xf>
    <xf numFmtId="0" fontId="0" fillId="0" borderId="0" xfId="0" applyAlignment="1"/>
    <xf numFmtId="0" fontId="26" fillId="2" borderId="3" xfId="0" quotePrefix="1" applyFont="1" applyFill="1" applyBorder="1" applyAlignment="1">
      <alignment horizontal="left" wrapText="1"/>
    </xf>
    <xf numFmtId="0" fontId="0" fillId="0" borderId="0" xfId="0" applyFont="1" applyAlignment="1"/>
    <xf numFmtId="4" fontId="29" fillId="0" borderId="3" xfId="0" applyNumberFormat="1" applyFont="1" applyBorder="1" applyAlignment="1">
      <alignment horizontal="right"/>
    </xf>
    <xf numFmtId="4" fontId="1" fillId="0" borderId="0" xfId="0" applyNumberFormat="1" applyFont="1"/>
    <xf numFmtId="4" fontId="0" fillId="0" borderId="0" xfId="0" applyNumberFormat="1"/>
    <xf numFmtId="0" fontId="10" fillId="2" borderId="3" xfId="0" quotePrefix="1" applyFont="1" applyFill="1" applyBorder="1" applyAlignment="1">
      <alignment horizontal="left" vertical="center" wrapText="1"/>
    </xf>
    <xf numFmtId="0" fontId="10" fillId="9" borderId="3" xfId="0" applyNumberFormat="1" applyFont="1" applyFill="1" applyBorder="1" applyAlignment="1" applyProtection="1">
      <alignment horizontal="left" vertical="center" wrapText="1"/>
    </xf>
    <xf numFmtId="0" fontId="10" fillId="10" borderId="3" xfId="0" applyNumberFormat="1" applyFont="1" applyFill="1" applyBorder="1" applyAlignment="1" applyProtection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4" fontId="6" fillId="10" borderId="4" xfId="0" applyNumberFormat="1" applyFont="1" applyFill="1" applyBorder="1" applyAlignment="1">
      <alignment horizontal="right"/>
    </xf>
    <xf numFmtId="4" fontId="25" fillId="2" borderId="3" xfId="0" applyNumberFormat="1" applyFont="1" applyFill="1" applyBorder="1" applyAlignment="1">
      <alignment horizontal="right"/>
    </xf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30" fillId="0" borderId="0" xfId="0" quotePrefix="1" applyNumberFormat="1" applyFont="1" applyFill="1" applyBorder="1" applyAlignment="1" applyProtection="1">
      <alignment horizontal="center" vertical="center" wrapText="1"/>
    </xf>
    <xf numFmtId="0" fontId="31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25" fillId="3" borderId="4" xfId="0" applyNumberFormat="1" applyFont="1" applyFill="1" applyBorder="1" applyAlignment="1">
      <alignment horizontal="right"/>
    </xf>
    <xf numFmtId="0" fontId="0" fillId="2" borderId="0" xfId="0" applyFill="1"/>
    <xf numFmtId="0" fontId="18" fillId="3" borderId="3" xfId="0" applyFont="1" applyFill="1" applyBorder="1" applyAlignment="1">
      <alignment horizontal="left" vertical="center"/>
    </xf>
    <xf numFmtId="0" fontId="18" fillId="3" borderId="3" xfId="0" applyNumberFormat="1" applyFont="1" applyFill="1" applyBorder="1" applyAlignment="1" applyProtection="1">
      <alignment horizontal="left" vertical="center"/>
    </xf>
    <xf numFmtId="0" fontId="18" fillId="3" borderId="3" xfId="0" applyNumberFormat="1" applyFont="1" applyFill="1" applyBorder="1" applyAlignment="1" applyProtection="1">
      <alignment vertical="center" wrapText="1"/>
    </xf>
    <xf numFmtId="4" fontId="18" fillId="3" borderId="4" xfId="0" applyNumberFormat="1" applyFont="1" applyFill="1" applyBorder="1" applyAlignment="1" applyProtection="1">
      <alignment horizontal="right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 applyProtection="1">
      <alignment horizontal="righ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4" fillId="0" borderId="0" xfId="0" applyFont="1" applyAlignment="1">
      <alignment wrapText="1"/>
    </xf>
    <xf numFmtId="0" fontId="32" fillId="4" borderId="3" xfId="0" applyNumberFormat="1" applyFont="1" applyFill="1" applyBorder="1" applyAlignment="1" applyProtection="1">
      <alignment horizontal="center" vertical="center" wrapText="1"/>
    </xf>
    <xf numFmtId="0" fontId="32" fillId="4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34" fillId="4" borderId="4" xfId="0" applyNumberFormat="1" applyFont="1" applyFill="1" applyBorder="1" applyAlignment="1" applyProtection="1">
      <alignment horizontal="center" vertical="center" wrapText="1"/>
    </xf>
    <xf numFmtId="0" fontId="34" fillId="4" borderId="3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32" fillId="2" borderId="3" xfId="0" applyNumberFormat="1" applyFont="1" applyFill="1" applyBorder="1" applyAlignment="1" applyProtection="1">
      <alignment horizontal="center" vertical="center" wrapText="1"/>
    </xf>
    <xf numFmtId="0" fontId="35" fillId="2" borderId="3" xfId="0" applyNumberFormat="1" applyFont="1" applyFill="1" applyBorder="1" applyAlignment="1" applyProtection="1">
      <alignment horizontal="center" vertical="center" wrapText="1"/>
    </xf>
    <xf numFmtId="0" fontId="35" fillId="2" borderId="1" xfId="0" applyNumberFormat="1" applyFont="1" applyFill="1" applyBorder="1" applyAlignment="1" applyProtection="1">
      <alignment horizontal="center" vertical="center" wrapText="1"/>
    </xf>
    <xf numFmtId="0" fontId="32" fillId="2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3" fillId="0" borderId="0" xfId="0" applyFont="1"/>
    <xf numFmtId="0" fontId="3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8" borderId="4" xfId="0" applyFont="1" applyFill="1" applyBorder="1" applyAlignment="1">
      <alignment horizontal="left" vertical="center" wrapText="1"/>
    </xf>
    <xf numFmtId="4" fontId="10" fillId="8" borderId="4" xfId="0" applyNumberFormat="1" applyFont="1" applyFill="1" applyBorder="1" applyAlignment="1">
      <alignment horizontal="right" wrapText="1"/>
    </xf>
    <xf numFmtId="2" fontId="3" fillId="2" borderId="3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right"/>
    </xf>
    <xf numFmtId="4" fontId="38" fillId="5" borderId="4" xfId="0" applyNumberFormat="1" applyFont="1" applyFill="1" applyBorder="1" applyAlignment="1">
      <alignment horizontal="left" vertical="center" wrapText="1"/>
    </xf>
    <xf numFmtId="4" fontId="38" fillId="5" borderId="4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7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right"/>
    </xf>
    <xf numFmtId="0" fontId="6" fillId="7" borderId="4" xfId="0" applyFont="1" applyFill="1" applyBorder="1" applyAlignment="1">
      <alignment horizontal="left" vertical="center" wrapText="1"/>
    </xf>
    <xf numFmtId="4" fontId="38" fillId="0" borderId="4" xfId="0" applyNumberFormat="1" applyFont="1" applyFill="1" applyBorder="1" applyAlignment="1">
      <alignment horizontal="right"/>
    </xf>
    <xf numFmtId="4" fontId="38" fillId="6" borderId="4" xfId="0" applyNumberFormat="1" applyFont="1" applyFill="1" applyBorder="1" applyAlignment="1">
      <alignment horizontal="right"/>
    </xf>
    <xf numFmtId="4" fontId="38" fillId="0" borderId="4" xfId="0" applyNumberFormat="1" applyFont="1" applyFill="1" applyBorder="1" applyAlignment="1">
      <alignment horizontal="left" vertical="center" wrapText="1"/>
    </xf>
    <xf numFmtId="4" fontId="3" fillId="6" borderId="4" xfId="0" applyNumberFormat="1" applyFont="1" applyFill="1" applyBorder="1" applyAlignment="1">
      <alignment horizontal="right"/>
    </xf>
    <xf numFmtId="0" fontId="0" fillId="0" borderId="0" xfId="0"/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1" fillId="0" borderId="0" xfId="0" applyFont="1"/>
    <xf numFmtId="4" fontId="6" fillId="5" borderId="4" xfId="0" applyNumberFormat="1" applyFont="1" applyFill="1" applyBorder="1" applyAlignment="1">
      <alignment horizontal="right"/>
    </xf>
    <xf numFmtId="4" fontId="6" fillId="7" borderId="4" xfId="0" applyNumberFormat="1" applyFont="1" applyFill="1" applyBorder="1" applyAlignment="1">
      <alignment horizontal="right"/>
    </xf>
    <xf numFmtId="4" fontId="6" fillId="6" borderId="4" xfId="0" applyNumberFormat="1" applyFont="1" applyFill="1" applyBorder="1" applyAlignment="1">
      <alignment horizontal="right"/>
    </xf>
    <xf numFmtId="0" fontId="16" fillId="2" borderId="2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4" fontId="0" fillId="0" borderId="3" xfId="0" applyNumberFormat="1" applyBorder="1"/>
    <xf numFmtId="4" fontId="1" fillId="0" borderId="3" xfId="0" applyNumberFormat="1" applyFont="1" applyBorder="1"/>
    <xf numFmtId="4" fontId="1" fillId="7" borderId="3" xfId="0" applyNumberFormat="1" applyFont="1" applyFill="1" applyBorder="1"/>
    <xf numFmtId="4" fontId="1" fillId="5" borderId="3" xfId="0" applyNumberFormat="1" applyFont="1" applyFill="1" applyBorder="1"/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8" fillId="2" borderId="1" xfId="0" applyFont="1" applyFill="1" applyBorder="1" applyAlignment="1">
      <alignment horizontal="left" vertical="center" wrapText="1" indent="1"/>
    </xf>
    <xf numFmtId="0" fontId="38" fillId="2" borderId="2" xfId="0" applyFont="1" applyFill="1" applyBorder="1" applyAlignment="1">
      <alignment horizontal="left" vertical="center" wrapText="1" indent="1"/>
    </xf>
    <xf numFmtId="0" fontId="38" fillId="2" borderId="4" xfId="0" applyFont="1" applyFill="1" applyBorder="1" applyAlignment="1">
      <alignment horizontal="left" vertical="center" wrapText="1" indent="1"/>
    </xf>
    <xf numFmtId="0" fontId="38" fillId="2" borderId="4" xfId="0" applyFont="1" applyFill="1" applyBorder="1" applyAlignment="1">
      <alignment horizontal="left" vertical="center" wrapText="1"/>
    </xf>
    <xf numFmtId="4" fontId="38" fillId="2" borderId="4" xfId="0" applyNumberFormat="1" applyFont="1" applyFill="1" applyBorder="1" applyAlignment="1">
      <alignment horizontal="right"/>
    </xf>
    <xf numFmtId="0" fontId="40" fillId="2" borderId="1" xfId="0" applyFont="1" applyFill="1" applyBorder="1" applyAlignment="1">
      <alignment horizontal="left" vertical="center" wrapText="1" indent="1"/>
    </xf>
    <xf numFmtId="0" fontId="40" fillId="2" borderId="2" xfId="0" applyFont="1" applyFill="1" applyBorder="1" applyAlignment="1">
      <alignment horizontal="left" vertical="center" wrapText="1" indent="1"/>
    </xf>
    <xf numFmtId="0" fontId="40" fillId="2" borderId="4" xfId="0" applyFont="1" applyFill="1" applyBorder="1" applyAlignment="1">
      <alignment horizontal="left" vertical="center" wrapText="1" indent="1"/>
    </xf>
    <xf numFmtId="0" fontId="40" fillId="2" borderId="4" xfId="0" applyFont="1" applyFill="1" applyBorder="1" applyAlignment="1">
      <alignment horizontal="left" vertical="center" wrapText="1"/>
    </xf>
    <xf numFmtId="4" fontId="40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 applyProtection="1">
      <alignment horizontal="right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2" fillId="0" borderId="1" xfId="0" quotePrefix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32" fillId="0" borderId="3" xfId="0" quotePrefix="1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35" fillId="0" borderId="1" xfId="0" quotePrefix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4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4" fillId="4" borderId="1" xfId="0" applyNumberFormat="1" applyFont="1" applyFill="1" applyBorder="1" applyAlignment="1" applyProtection="1">
      <alignment horizontal="center" vertical="center" wrapText="1"/>
    </xf>
    <xf numFmtId="0" fontId="34" fillId="4" borderId="2" xfId="0" applyNumberFormat="1" applyFont="1" applyFill="1" applyBorder="1" applyAlignment="1" applyProtection="1">
      <alignment horizontal="center" vertical="center" wrapText="1"/>
    </xf>
    <xf numFmtId="0" fontId="34" fillId="4" borderId="4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4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0" fillId="0" borderId="0" xfId="0" applyAlignment="1"/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vertical="center" wrapText="1"/>
    </xf>
    <xf numFmtId="0" fontId="39" fillId="5" borderId="2" xfId="0" applyFont="1" applyFill="1" applyBorder="1" applyAlignment="1">
      <alignment vertical="center" wrapText="1"/>
    </xf>
    <xf numFmtId="0" fontId="39" fillId="5" borderId="4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left" vertical="center" wrapText="1"/>
    </xf>
    <xf numFmtId="0" fontId="37" fillId="5" borderId="2" xfId="0" applyFont="1" applyFill="1" applyBorder="1" applyAlignment="1">
      <alignment horizontal="left" vertical="center" wrapText="1"/>
    </xf>
    <xf numFmtId="0" fontId="37" fillId="5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vertical="center" wrapText="1"/>
    </xf>
    <xf numFmtId="0" fontId="16" fillId="5" borderId="2" xfId="0" applyFont="1" applyFill="1" applyBorder="1" applyAlignment="1">
      <alignment vertical="center" wrapText="1"/>
    </xf>
    <xf numFmtId="0" fontId="16" fillId="5" borderId="4" xfId="0" applyFont="1" applyFill="1" applyBorder="1" applyAlignment="1">
      <alignment vertical="center" wrapText="1"/>
    </xf>
  </cellXfs>
  <cellStyles count="2">
    <cellStyle name="Normalno" xfId="0" builtinId="0"/>
    <cellStyle name="Obično_List4" xfId="1" xr:uid="{2E132527-12D7-49C1-8EAA-2F76BFC55E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workbookViewId="0">
      <selection activeCell="J25" sqref="J25"/>
    </sheetView>
  </sheetViews>
  <sheetFormatPr defaultRowHeight="15" x14ac:dyDescent="0.25"/>
  <cols>
    <col min="5" max="7" width="25.28515625" customWidth="1"/>
    <col min="8" max="8" width="25.28515625" style="106" customWidth="1"/>
    <col min="9" max="10" width="15.7109375" customWidth="1"/>
  </cols>
  <sheetData>
    <row r="1" spans="1:10" ht="42" customHeight="1" x14ac:dyDescent="0.25">
      <c r="A1" s="246" t="s">
        <v>265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0" ht="18" customHeight="1" x14ac:dyDescent="0.25">
      <c r="A2" s="5"/>
      <c r="B2" s="5"/>
      <c r="C2" s="5"/>
      <c r="D2" s="5"/>
      <c r="E2" s="5"/>
      <c r="F2" s="26"/>
      <c r="G2" s="26"/>
      <c r="H2" s="108"/>
      <c r="I2" s="5"/>
      <c r="J2" s="5"/>
    </row>
    <row r="3" spans="1:10" ht="15.75" x14ac:dyDescent="0.25">
      <c r="A3" s="246" t="s">
        <v>21</v>
      </c>
      <c r="B3" s="246"/>
      <c r="C3" s="246"/>
      <c r="D3" s="246"/>
      <c r="E3" s="246"/>
      <c r="F3" s="246"/>
      <c r="G3" s="246"/>
      <c r="H3" s="246"/>
      <c r="I3" s="248"/>
      <c r="J3" s="248"/>
    </row>
    <row r="4" spans="1:10" ht="18" x14ac:dyDescent="0.25">
      <c r="A4" s="5"/>
      <c r="B4" s="5"/>
      <c r="C4" s="5"/>
      <c r="D4" s="5"/>
      <c r="E4" s="5"/>
      <c r="F4" s="26"/>
      <c r="G4" s="26"/>
      <c r="H4" s="109"/>
      <c r="I4" s="6"/>
      <c r="J4" s="6"/>
    </row>
    <row r="5" spans="1:10" ht="18" customHeight="1" x14ac:dyDescent="0.25">
      <c r="A5" s="246" t="s">
        <v>25</v>
      </c>
      <c r="B5" s="247"/>
      <c r="C5" s="247"/>
      <c r="D5" s="247"/>
      <c r="E5" s="247"/>
      <c r="F5" s="247"/>
      <c r="G5" s="247"/>
      <c r="H5" s="247"/>
      <c r="I5" s="247"/>
      <c r="J5" s="247"/>
    </row>
    <row r="6" spans="1:10" ht="18" x14ac:dyDescent="0.25">
      <c r="A6" s="1"/>
      <c r="B6" s="2"/>
      <c r="C6" s="2"/>
      <c r="D6" s="2"/>
      <c r="E6" s="7"/>
      <c r="F6" s="8"/>
      <c r="G6" s="8"/>
      <c r="H6" s="29"/>
      <c r="I6" s="8"/>
      <c r="J6" s="29" t="s">
        <v>179</v>
      </c>
    </row>
    <row r="7" spans="1:10" ht="25.5" customHeight="1" x14ac:dyDescent="0.25">
      <c r="A7" s="239" t="s">
        <v>196</v>
      </c>
      <c r="B7" s="240"/>
      <c r="C7" s="240"/>
      <c r="D7" s="240"/>
      <c r="E7" s="241"/>
      <c r="F7" s="150" t="s">
        <v>266</v>
      </c>
      <c r="G7" s="4" t="s">
        <v>243</v>
      </c>
      <c r="H7" s="107" t="s">
        <v>267</v>
      </c>
      <c r="I7" s="107" t="s">
        <v>228</v>
      </c>
      <c r="J7" s="107" t="s">
        <v>228</v>
      </c>
    </row>
    <row r="8" spans="1:10" s="106" customFormat="1" ht="9" customHeight="1" x14ac:dyDescent="0.25">
      <c r="A8" s="252" t="s">
        <v>225</v>
      </c>
      <c r="B8" s="253"/>
      <c r="C8" s="253"/>
      <c r="D8" s="253"/>
      <c r="E8" s="253"/>
      <c r="F8" s="151" t="s">
        <v>226</v>
      </c>
      <c r="G8" s="151" t="s">
        <v>227</v>
      </c>
      <c r="H8" s="151" t="s">
        <v>229</v>
      </c>
      <c r="I8" s="151" t="s">
        <v>230</v>
      </c>
      <c r="J8" s="151" t="s">
        <v>231</v>
      </c>
    </row>
    <row r="9" spans="1:10" x14ac:dyDescent="0.25">
      <c r="A9" s="249" t="s">
        <v>0</v>
      </c>
      <c r="B9" s="236"/>
      <c r="C9" s="236"/>
      <c r="D9" s="236"/>
      <c r="E9" s="250"/>
      <c r="F9" s="37">
        <f t="shared" ref="F9:G9" si="0">F10+F11</f>
        <v>3801989.54</v>
      </c>
      <c r="G9" s="37">
        <f t="shared" si="0"/>
        <v>5543393.2599999998</v>
      </c>
      <c r="H9" s="37">
        <f t="shared" ref="H9" si="1">H10+H11</f>
        <v>4111568.03</v>
      </c>
      <c r="I9" s="37">
        <f>H9/F9*100</f>
        <v>108.14253923486596</v>
      </c>
      <c r="J9" s="37">
        <f>H9/G9*100</f>
        <v>74.170599796125586</v>
      </c>
    </row>
    <row r="10" spans="1:10" x14ac:dyDescent="0.25">
      <c r="A10" s="231" t="s">
        <v>180</v>
      </c>
      <c r="B10" s="234"/>
      <c r="C10" s="234"/>
      <c r="D10" s="234"/>
      <c r="E10" s="238"/>
      <c r="F10" s="36">
        <v>3801989.54</v>
      </c>
      <c r="G10" s="36">
        <v>5543393.2599999998</v>
      </c>
      <c r="H10" s="36">
        <v>4111568.03</v>
      </c>
      <c r="I10" s="36">
        <f t="shared" ref="I10:I15" si="2">H10/F10*100</f>
        <v>108.14253923486596</v>
      </c>
      <c r="J10" s="36">
        <f t="shared" ref="J10:J15" si="3">H10/G10*100</f>
        <v>74.170599796125586</v>
      </c>
    </row>
    <row r="11" spans="1:10" x14ac:dyDescent="0.25">
      <c r="A11" s="251" t="s">
        <v>181</v>
      </c>
      <c r="B11" s="238"/>
      <c r="C11" s="238"/>
      <c r="D11" s="238"/>
      <c r="E11" s="238"/>
      <c r="F11" s="36">
        <v>0</v>
      </c>
      <c r="G11" s="36">
        <v>0</v>
      </c>
      <c r="H11" s="36">
        <v>0</v>
      </c>
      <c r="I11" s="36" t="s">
        <v>234</v>
      </c>
      <c r="J11" s="36" t="s">
        <v>234</v>
      </c>
    </row>
    <row r="12" spans="1:10" x14ac:dyDescent="0.25">
      <c r="A12" s="30" t="s">
        <v>2</v>
      </c>
      <c r="B12" s="40"/>
      <c r="C12" s="40"/>
      <c r="D12" s="40"/>
      <c r="E12" s="40"/>
      <c r="F12" s="37">
        <f t="shared" ref="F12:G12" si="4">F13+F14</f>
        <v>3791993.63</v>
      </c>
      <c r="G12" s="37">
        <f t="shared" si="4"/>
        <v>5543393.2599999998</v>
      </c>
      <c r="H12" s="37">
        <f t="shared" ref="H12" si="5">H13+H14</f>
        <v>4329204.1500000004</v>
      </c>
      <c r="I12" s="37">
        <f t="shared" si="2"/>
        <v>114.1669678912409</v>
      </c>
      <c r="J12" s="37">
        <f t="shared" si="3"/>
        <v>78.096644905903716</v>
      </c>
    </row>
    <row r="13" spans="1:10" x14ac:dyDescent="0.25">
      <c r="A13" s="245" t="s">
        <v>182</v>
      </c>
      <c r="B13" s="234"/>
      <c r="C13" s="234"/>
      <c r="D13" s="234"/>
      <c r="E13" s="234"/>
      <c r="F13" s="36">
        <v>3572991.35</v>
      </c>
      <c r="G13" s="36">
        <v>5040623.95</v>
      </c>
      <c r="H13" s="39">
        <v>4203930.28</v>
      </c>
      <c r="I13" s="36">
        <f t="shared" si="2"/>
        <v>117.65856304130151</v>
      </c>
      <c r="J13" s="39">
        <f t="shared" si="3"/>
        <v>83.400990069890057</v>
      </c>
    </row>
    <row r="14" spans="1:10" x14ac:dyDescent="0.25">
      <c r="A14" s="237" t="s">
        <v>183</v>
      </c>
      <c r="B14" s="238"/>
      <c r="C14" s="238"/>
      <c r="D14" s="238"/>
      <c r="E14" s="238"/>
      <c r="F14" s="36">
        <v>219002.28</v>
      </c>
      <c r="G14" s="35">
        <v>502769.31</v>
      </c>
      <c r="H14" s="39">
        <v>125273.87</v>
      </c>
      <c r="I14" s="35">
        <f t="shared" si="2"/>
        <v>57.202084836742337</v>
      </c>
      <c r="J14" s="39">
        <f t="shared" si="3"/>
        <v>24.916769482210437</v>
      </c>
    </row>
    <row r="15" spans="1:10" x14ac:dyDescent="0.25">
      <c r="A15" s="235" t="s">
        <v>3</v>
      </c>
      <c r="B15" s="236"/>
      <c r="C15" s="236"/>
      <c r="D15" s="236"/>
      <c r="E15" s="236"/>
      <c r="F15" s="37">
        <f>F9-F12</f>
        <v>9995.910000000149</v>
      </c>
      <c r="G15" s="37">
        <f t="shared" ref="G15" si="6">G9-G12</f>
        <v>0</v>
      </c>
      <c r="H15" s="37">
        <f t="shared" ref="H15" si="7">H9-H12</f>
        <v>-217636.12000000058</v>
      </c>
      <c r="I15" s="37">
        <f t="shared" si="2"/>
        <v>-2177.2516959436143</v>
      </c>
      <c r="J15" s="39" t="s">
        <v>234</v>
      </c>
    </row>
    <row r="16" spans="1:10" ht="18" x14ac:dyDescent="0.25">
      <c r="A16" s="5"/>
      <c r="B16" s="9"/>
      <c r="C16" s="9"/>
      <c r="D16" s="9"/>
      <c r="E16" s="9"/>
      <c r="F16" s="24"/>
      <c r="G16" s="25"/>
      <c r="H16" s="25"/>
      <c r="I16" s="3"/>
      <c r="J16" s="3"/>
    </row>
    <row r="17" spans="1:10" ht="18" customHeight="1" x14ac:dyDescent="0.25">
      <c r="A17" s="246" t="s">
        <v>26</v>
      </c>
      <c r="B17" s="247"/>
      <c r="C17" s="247"/>
      <c r="D17" s="247"/>
      <c r="E17" s="247"/>
      <c r="F17" s="247"/>
      <c r="G17" s="247"/>
      <c r="H17" s="247"/>
      <c r="I17" s="247"/>
      <c r="J17" s="247"/>
    </row>
    <row r="18" spans="1:10" ht="18" x14ac:dyDescent="0.25">
      <c r="A18" s="26"/>
      <c r="B18" s="24"/>
      <c r="C18" s="24"/>
      <c r="D18" s="24"/>
      <c r="E18" s="24"/>
      <c r="F18" s="24"/>
      <c r="G18" s="25"/>
      <c r="H18" s="25"/>
      <c r="I18" s="25"/>
      <c r="J18" s="25"/>
    </row>
    <row r="19" spans="1:10" ht="25.5" customHeight="1" x14ac:dyDescent="0.25">
      <c r="A19" s="239" t="s">
        <v>196</v>
      </c>
      <c r="B19" s="240"/>
      <c r="C19" s="240"/>
      <c r="D19" s="240"/>
      <c r="E19" s="241"/>
      <c r="F19" s="150" t="s">
        <v>266</v>
      </c>
      <c r="G19" s="107" t="s">
        <v>243</v>
      </c>
      <c r="H19" s="107" t="s">
        <v>267</v>
      </c>
      <c r="I19" s="107" t="s">
        <v>228</v>
      </c>
      <c r="J19" s="107" t="s">
        <v>228</v>
      </c>
    </row>
    <row r="20" spans="1:10" s="106" customFormat="1" ht="9" customHeight="1" x14ac:dyDescent="0.25">
      <c r="A20" s="242" t="s">
        <v>225</v>
      </c>
      <c r="B20" s="243"/>
      <c r="C20" s="243"/>
      <c r="D20" s="243"/>
      <c r="E20" s="244"/>
      <c r="F20" s="152" t="s">
        <v>226</v>
      </c>
      <c r="G20" s="151" t="s">
        <v>227</v>
      </c>
      <c r="H20" s="151" t="s">
        <v>229</v>
      </c>
      <c r="I20" s="151" t="s">
        <v>230</v>
      </c>
      <c r="J20" s="151" t="s">
        <v>231</v>
      </c>
    </row>
    <row r="21" spans="1:10" ht="15.75" customHeight="1" x14ac:dyDescent="0.25">
      <c r="A21" s="231" t="s">
        <v>184</v>
      </c>
      <c r="B21" s="232"/>
      <c r="C21" s="232"/>
      <c r="D21" s="232"/>
      <c r="E21" s="233"/>
      <c r="F21" s="35">
        <v>0</v>
      </c>
      <c r="G21" s="35">
        <v>0</v>
      </c>
      <c r="H21" s="35">
        <v>0</v>
      </c>
      <c r="I21" s="35">
        <v>0</v>
      </c>
      <c r="J21" s="35">
        <v>0</v>
      </c>
    </row>
    <row r="22" spans="1:10" x14ac:dyDescent="0.25">
      <c r="A22" s="231" t="s">
        <v>185</v>
      </c>
      <c r="B22" s="234"/>
      <c r="C22" s="234"/>
      <c r="D22" s="234"/>
      <c r="E22" s="234"/>
      <c r="F22" s="35">
        <v>0</v>
      </c>
      <c r="G22" s="35">
        <v>0</v>
      </c>
      <c r="H22" s="35">
        <v>0</v>
      </c>
      <c r="I22" s="35">
        <v>0</v>
      </c>
      <c r="J22" s="35">
        <v>0</v>
      </c>
    </row>
    <row r="23" spans="1:10" s="106" customFormat="1" x14ac:dyDescent="0.25">
      <c r="A23" s="235" t="s">
        <v>5</v>
      </c>
      <c r="B23" s="236"/>
      <c r="C23" s="236"/>
      <c r="D23" s="236"/>
      <c r="E23" s="236"/>
      <c r="F23" s="37">
        <f>F21-F22</f>
        <v>0</v>
      </c>
      <c r="G23" s="37">
        <f t="shared" ref="G23" si="8">G21-G22</f>
        <v>0</v>
      </c>
      <c r="H23" s="37">
        <f t="shared" ref="H23" si="9">H21-H22</f>
        <v>0</v>
      </c>
      <c r="I23" s="37">
        <v>0</v>
      </c>
      <c r="J23" s="37">
        <v>0</v>
      </c>
    </row>
    <row r="24" spans="1:10" s="106" customFormat="1" x14ac:dyDescent="0.25">
      <c r="A24" s="235" t="s">
        <v>6</v>
      </c>
      <c r="B24" s="236"/>
      <c r="C24" s="236"/>
      <c r="D24" s="236"/>
      <c r="E24" s="236"/>
      <c r="F24" s="37">
        <f>F15+F23</f>
        <v>9995.910000000149</v>
      </c>
      <c r="G24" s="37">
        <f>G15+G23</f>
        <v>0</v>
      </c>
      <c r="H24" s="37">
        <f t="shared" ref="H24" si="10">H15+H23</f>
        <v>-217636.12000000058</v>
      </c>
      <c r="I24" s="37">
        <f t="shared" ref="I24" si="11">H24/F24*100</f>
        <v>-2177.2516959436143</v>
      </c>
      <c r="J24" s="37" t="s">
        <v>234</v>
      </c>
    </row>
    <row r="25" spans="1:10" ht="18" x14ac:dyDescent="0.25">
      <c r="A25" s="23"/>
      <c r="B25" s="24"/>
      <c r="C25" s="24"/>
      <c r="D25" s="24"/>
      <c r="E25" s="24"/>
      <c r="F25" s="24"/>
      <c r="G25" s="25"/>
      <c r="H25" s="25"/>
      <c r="I25" s="25"/>
      <c r="J25" s="25"/>
    </row>
    <row r="26" spans="1:10" ht="18" customHeight="1" x14ac:dyDescent="0.25">
      <c r="A26" s="246" t="s">
        <v>186</v>
      </c>
      <c r="B26" s="247"/>
      <c r="C26" s="247"/>
      <c r="D26" s="247"/>
      <c r="E26" s="247"/>
      <c r="F26" s="247"/>
      <c r="G26" s="247"/>
      <c r="H26" s="247"/>
      <c r="I26" s="247"/>
      <c r="J26" s="247"/>
    </row>
    <row r="27" spans="1:10" ht="18" x14ac:dyDescent="0.25">
      <c r="A27" s="23"/>
      <c r="B27" s="24"/>
      <c r="C27" s="24"/>
      <c r="D27" s="24"/>
      <c r="E27" s="24"/>
      <c r="F27" s="24"/>
      <c r="G27" s="25"/>
      <c r="H27" s="25"/>
      <c r="I27" s="25"/>
      <c r="J27" s="25"/>
    </row>
    <row r="28" spans="1:10" ht="25.5" customHeight="1" x14ac:dyDescent="0.25">
      <c r="A28" s="239" t="s">
        <v>196</v>
      </c>
      <c r="B28" s="240"/>
      <c r="C28" s="240"/>
      <c r="D28" s="240"/>
      <c r="E28" s="241"/>
      <c r="F28" s="150" t="s">
        <v>266</v>
      </c>
      <c r="G28" s="107" t="s">
        <v>243</v>
      </c>
      <c r="H28" s="107" t="s">
        <v>267</v>
      </c>
      <c r="I28" s="107" t="s">
        <v>228</v>
      </c>
      <c r="J28" s="107" t="s">
        <v>228</v>
      </c>
    </row>
    <row r="29" spans="1:10" s="106" customFormat="1" ht="9" customHeight="1" x14ac:dyDescent="0.25">
      <c r="A29" s="242" t="s">
        <v>225</v>
      </c>
      <c r="B29" s="243"/>
      <c r="C29" s="243"/>
      <c r="D29" s="243"/>
      <c r="E29" s="244"/>
      <c r="F29" s="153" t="s">
        <v>226</v>
      </c>
      <c r="G29" s="154" t="s">
        <v>227</v>
      </c>
      <c r="H29" s="151" t="s">
        <v>229</v>
      </c>
      <c r="I29" s="154" t="s">
        <v>230</v>
      </c>
      <c r="J29" s="151" t="s">
        <v>231</v>
      </c>
    </row>
    <row r="30" spans="1:10" s="106" customFormat="1" ht="15" customHeight="1" x14ac:dyDescent="0.25">
      <c r="A30" s="254" t="s">
        <v>187</v>
      </c>
      <c r="B30" s="255"/>
      <c r="C30" s="255"/>
      <c r="D30" s="255"/>
      <c r="E30" s="256"/>
      <c r="F30" s="124">
        <v>-19937.8</v>
      </c>
      <c r="G30" s="124">
        <v>-9941.89</v>
      </c>
      <c r="H30" s="125">
        <v>-41659.64</v>
      </c>
      <c r="I30" s="124">
        <f t="shared" ref="I30:I31" si="12">H30/F30*100</f>
        <v>208.94802836822518</v>
      </c>
      <c r="J30" s="125">
        <f t="shared" ref="J30" si="13">H30/G30*100</f>
        <v>419.0313914155156</v>
      </c>
    </row>
    <row r="31" spans="1:10" s="106" customFormat="1" ht="15" customHeight="1" x14ac:dyDescent="0.25">
      <c r="A31" s="235" t="s">
        <v>188</v>
      </c>
      <c r="B31" s="236"/>
      <c r="C31" s="236"/>
      <c r="D31" s="236"/>
      <c r="E31" s="236"/>
      <c r="F31" s="126">
        <f>F24+F30</f>
        <v>-9941.8899999998503</v>
      </c>
      <c r="G31" s="126">
        <f>G24+G30</f>
        <v>-9941.89</v>
      </c>
      <c r="H31" s="127">
        <f t="shared" ref="H31" si="14">H24+H30</f>
        <v>-259295.76000000059</v>
      </c>
      <c r="I31" s="126">
        <f t="shared" si="12"/>
        <v>2608.1133466574715</v>
      </c>
      <c r="J31" s="127" t="s">
        <v>234</v>
      </c>
    </row>
    <row r="32" spans="1:10" s="106" customFormat="1" ht="45" customHeight="1" x14ac:dyDescent="0.25">
      <c r="A32" s="249" t="s">
        <v>189</v>
      </c>
      <c r="B32" s="257"/>
      <c r="C32" s="257"/>
      <c r="D32" s="257"/>
      <c r="E32" s="258"/>
      <c r="F32" s="126">
        <f>F15+F23+F30-F31</f>
        <v>0</v>
      </c>
      <c r="G32" s="126">
        <f>G15+G23+G30-G31</f>
        <v>0</v>
      </c>
      <c r="H32" s="127">
        <f t="shared" ref="H32" si="15">H15+H23+H30-H31</f>
        <v>0</v>
      </c>
      <c r="I32" s="126">
        <v>0</v>
      </c>
      <c r="J32" s="127">
        <v>0</v>
      </c>
    </row>
    <row r="34" spans="1:10" s="106" customFormat="1" ht="15.75" x14ac:dyDescent="0.25">
      <c r="A34" s="259" t="s">
        <v>190</v>
      </c>
      <c r="B34" s="259"/>
      <c r="C34" s="259"/>
      <c r="D34" s="259"/>
      <c r="E34" s="259"/>
      <c r="F34" s="259"/>
      <c r="G34" s="259"/>
      <c r="H34" s="259"/>
      <c r="I34" s="259"/>
      <c r="J34" s="259"/>
    </row>
    <row r="35" spans="1:10" s="106" customFormat="1" ht="18" x14ac:dyDescent="0.25">
      <c r="A35" s="121"/>
      <c r="B35" s="122"/>
      <c r="C35" s="122"/>
      <c r="D35" s="122"/>
      <c r="E35" s="122"/>
      <c r="F35" s="122"/>
      <c r="G35" s="123"/>
      <c r="H35" s="123"/>
      <c r="I35" s="123"/>
      <c r="J35" s="123"/>
    </row>
    <row r="36" spans="1:10" s="106" customFormat="1" ht="25.5" customHeight="1" x14ac:dyDescent="0.25">
      <c r="A36" s="262" t="s">
        <v>196</v>
      </c>
      <c r="B36" s="240"/>
      <c r="C36" s="240"/>
      <c r="D36" s="240"/>
      <c r="E36" s="241"/>
      <c r="F36" s="150" t="s">
        <v>266</v>
      </c>
      <c r="G36" s="107" t="s">
        <v>243</v>
      </c>
      <c r="H36" s="107" t="s">
        <v>267</v>
      </c>
      <c r="I36" s="107" t="s">
        <v>228</v>
      </c>
      <c r="J36" s="107" t="s">
        <v>228</v>
      </c>
    </row>
    <row r="37" spans="1:10" s="106" customFormat="1" ht="9" customHeight="1" x14ac:dyDescent="0.25">
      <c r="A37" s="263" t="s">
        <v>225</v>
      </c>
      <c r="B37" s="243"/>
      <c r="C37" s="243"/>
      <c r="D37" s="243"/>
      <c r="E37" s="244"/>
      <c r="F37" s="153" t="s">
        <v>226</v>
      </c>
      <c r="G37" s="154" t="s">
        <v>227</v>
      </c>
      <c r="H37" s="151" t="s">
        <v>229</v>
      </c>
      <c r="I37" s="154" t="s">
        <v>230</v>
      </c>
      <c r="J37" s="151" t="s">
        <v>231</v>
      </c>
    </row>
    <row r="38" spans="1:10" s="106" customFormat="1" x14ac:dyDescent="0.25">
      <c r="A38" s="254" t="s">
        <v>187</v>
      </c>
      <c r="B38" s="255"/>
      <c r="C38" s="255"/>
      <c r="D38" s="255"/>
      <c r="E38" s="256"/>
      <c r="F38" s="124">
        <f>E41</f>
        <v>0</v>
      </c>
      <c r="G38" s="124">
        <f>F41</f>
        <v>0</v>
      </c>
      <c r="H38" s="125">
        <f>G41</f>
        <v>0</v>
      </c>
      <c r="I38" s="124">
        <v>0</v>
      </c>
      <c r="J38" s="125">
        <v>0</v>
      </c>
    </row>
    <row r="39" spans="1:10" s="106" customFormat="1" ht="28.5" customHeight="1" x14ac:dyDescent="0.25">
      <c r="A39" s="254" t="s">
        <v>4</v>
      </c>
      <c r="B39" s="255"/>
      <c r="C39" s="255"/>
      <c r="D39" s="255"/>
      <c r="E39" s="256"/>
      <c r="F39" s="124">
        <v>0</v>
      </c>
      <c r="G39" s="124">
        <v>0</v>
      </c>
      <c r="H39" s="125">
        <v>0</v>
      </c>
      <c r="I39" s="124">
        <v>0</v>
      </c>
      <c r="J39" s="125">
        <v>0</v>
      </c>
    </row>
    <row r="40" spans="1:10" s="106" customFormat="1" x14ac:dyDescent="0.25">
      <c r="A40" s="254" t="s">
        <v>191</v>
      </c>
      <c r="B40" s="260"/>
      <c r="C40" s="260"/>
      <c r="D40" s="260"/>
      <c r="E40" s="261"/>
      <c r="F40" s="124">
        <v>0</v>
      </c>
      <c r="G40" s="124">
        <v>0</v>
      </c>
      <c r="H40" s="125">
        <v>0</v>
      </c>
      <c r="I40" s="124">
        <v>0</v>
      </c>
      <c r="J40" s="125">
        <v>0</v>
      </c>
    </row>
    <row r="41" spans="1:10" s="106" customFormat="1" ht="15" customHeight="1" x14ac:dyDescent="0.25">
      <c r="A41" s="235" t="s">
        <v>188</v>
      </c>
      <c r="B41" s="236"/>
      <c r="C41" s="236"/>
      <c r="D41" s="236"/>
      <c r="E41" s="236"/>
      <c r="F41" s="38">
        <f>F38-F39+F40</f>
        <v>0</v>
      </c>
      <c r="G41" s="38">
        <f t="shared" ref="G41" si="16">G38-G39+G40</f>
        <v>0</v>
      </c>
      <c r="H41" s="128">
        <f t="shared" ref="H41" si="17">H38-H39+H40</f>
        <v>0</v>
      </c>
      <c r="I41" s="38">
        <v>0</v>
      </c>
      <c r="J41" s="128">
        <v>0</v>
      </c>
    </row>
    <row r="43" spans="1:10" s="106" customFormat="1" x14ac:dyDescent="0.25">
      <c r="A43" s="146"/>
      <c r="B43" s="147"/>
      <c r="C43" s="147"/>
      <c r="D43" s="147"/>
      <c r="E43" s="147"/>
      <c r="F43" s="147"/>
      <c r="G43" s="147"/>
      <c r="H43" s="147"/>
      <c r="I43" s="147"/>
      <c r="J43" s="147"/>
    </row>
  </sheetData>
  <mergeCells count="31">
    <mergeCell ref="A38:E38"/>
    <mergeCell ref="A39:E39"/>
    <mergeCell ref="A40:E40"/>
    <mergeCell ref="A41:E41"/>
    <mergeCell ref="A28:E28"/>
    <mergeCell ref="A36:E36"/>
    <mergeCell ref="A29:E29"/>
    <mergeCell ref="A37:E37"/>
    <mergeCell ref="A24:E24"/>
    <mergeCell ref="A30:E30"/>
    <mergeCell ref="A31:E31"/>
    <mergeCell ref="A32:E32"/>
    <mergeCell ref="A34:J34"/>
    <mergeCell ref="A26:J26"/>
    <mergeCell ref="A13:E13"/>
    <mergeCell ref="A5:J5"/>
    <mergeCell ref="A17:J17"/>
    <mergeCell ref="A1:J1"/>
    <mergeCell ref="A3:J3"/>
    <mergeCell ref="A9:E9"/>
    <mergeCell ref="A10:E10"/>
    <mergeCell ref="A11:E11"/>
    <mergeCell ref="A7:E7"/>
    <mergeCell ref="A8:E8"/>
    <mergeCell ref="A21:E21"/>
    <mergeCell ref="A22:E22"/>
    <mergeCell ref="A23:E23"/>
    <mergeCell ref="A14:E14"/>
    <mergeCell ref="A15:E15"/>
    <mergeCell ref="A19:E19"/>
    <mergeCell ref="A20:E20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8"/>
  <sheetViews>
    <sheetView topLeftCell="A19" workbookViewId="0">
      <selection activeCell="F69" sqref="F6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34" customWidth="1"/>
    <col min="5" max="5" width="25.28515625" customWidth="1"/>
    <col min="6" max="6" width="25.28515625" style="106" customWidth="1"/>
    <col min="7" max="7" width="25.28515625" customWidth="1"/>
    <col min="8" max="8" width="15.5703125" customWidth="1"/>
    <col min="9" max="9" width="15.7109375" style="106" customWidth="1"/>
  </cols>
  <sheetData>
    <row r="1" spans="1:10" ht="42" customHeight="1" x14ac:dyDescent="0.25">
      <c r="A1" s="246" t="s">
        <v>265</v>
      </c>
      <c r="B1" s="264"/>
      <c r="C1" s="264"/>
      <c r="D1" s="264"/>
      <c r="E1" s="264"/>
      <c r="F1" s="264"/>
      <c r="G1" s="264"/>
      <c r="H1" s="264"/>
      <c r="I1" s="145"/>
      <c r="J1" s="139"/>
    </row>
    <row r="2" spans="1:10" ht="18" customHeight="1" x14ac:dyDescent="0.25">
      <c r="A2" s="48"/>
      <c r="B2" s="48"/>
      <c r="C2" s="48"/>
      <c r="D2" s="48"/>
      <c r="E2" s="48"/>
      <c r="F2" s="48"/>
      <c r="G2" s="48"/>
      <c r="H2" s="48"/>
      <c r="I2" s="48"/>
    </row>
    <row r="3" spans="1:10" ht="15.75" x14ac:dyDescent="0.25">
      <c r="A3" s="271" t="s">
        <v>21</v>
      </c>
      <c r="B3" s="271"/>
      <c r="C3" s="271"/>
      <c r="D3" s="271"/>
      <c r="E3" s="271"/>
      <c r="F3" s="271"/>
      <c r="G3" s="273"/>
      <c r="H3" s="273"/>
      <c r="I3" s="141"/>
    </row>
    <row r="4" spans="1:10" ht="18" x14ac:dyDescent="0.25">
      <c r="A4" s="48"/>
      <c r="B4" s="48"/>
      <c r="C4" s="48"/>
      <c r="D4" s="48"/>
      <c r="E4" s="48"/>
      <c r="F4" s="48"/>
      <c r="G4" s="49"/>
      <c r="H4" s="49"/>
      <c r="I4" s="49"/>
    </row>
    <row r="5" spans="1:10" ht="18" customHeight="1" x14ac:dyDescent="0.25">
      <c r="A5" s="271" t="s">
        <v>7</v>
      </c>
      <c r="B5" s="274"/>
      <c r="C5" s="274"/>
      <c r="D5" s="274"/>
      <c r="E5" s="274"/>
      <c r="F5" s="274"/>
      <c r="G5" s="274"/>
      <c r="H5" s="274"/>
      <c r="I5" s="142"/>
    </row>
    <row r="6" spans="1:10" ht="18" x14ac:dyDescent="0.25">
      <c r="A6" s="48"/>
      <c r="B6" s="48"/>
      <c r="C6" s="48"/>
      <c r="D6" s="48"/>
      <c r="E6" s="48"/>
      <c r="F6" s="48"/>
      <c r="G6" s="49"/>
      <c r="H6" s="49"/>
      <c r="I6" s="49"/>
    </row>
    <row r="7" spans="1:10" x14ac:dyDescent="0.25">
      <c r="A7" s="271" t="s">
        <v>212</v>
      </c>
      <c r="B7" s="272"/>
      <c r="C7" s="272"/>
      <c r="D7" s="272"/>
      <c r="E7" s="272"/>
      <c r="F7" s="272"/>
      <c r="G7" s="272"/>
      <c r="H7" s="272"/>
      <c r="I7" s="140"/>
    </row>
    <row r="8" spans="1:10" ht="18" x14ac:dyDescent="0.25">
      <c r="A8" s="48"/>
      <c r="B8" s="48"/>
      <c r="C8" s="48"/>
      <c r="D8" s="48"/>
      <c r="E8" s="48"/>
      <c r="F8" s="48"/>
      <c r="G8" s="49"/>
      <c r="H8" s="49"/>
      <c r="I8" s="49"/>
    </row>
    <row r="9" spans="1:10" ht="25.5" x14ac:dyDescent="0.25">
      <c r="A9" s="265" t="s">
        <v>196</v>
      </c>
      <c r="B9" s="266"/>
      <c r="C9" s="266"/>
      <c r="D9" s="267"/>
      <c r="E9" s="117" t="s">
        <v>266</v>
      </c>
      <c r="F9" s="50" t="s">
        <v>243</v>
      </c>
      <c r="G9" s="118" t="s">
        <v>267</v>
      </c>
      <c r="H9" s="118" t="s">
        <v>228</v>
      </c>
      <c r="I9" s="118" t="s">
        <v>228</v>
      </c>
    </row>
    <row r="10" spans="1:10" s="106" customFormat="1" ht="9" customHeight="1" x14ac:dyDescent="0.25">
      <c r="A10" s="268" t="s">
        <v>225</v>
      </c>
      <c r="B10" s="269"/>
      <c r="C10" s="269"/>
      <c r="D10" s="270"/>
      <c r="E10" s="148" t="s">
        <v>226</v>
      </c>
      <c r="F10" s="149" t="s">
        <v>227</v>
      </c>
      <c r="G10" s="149" t="s">
        <v>229</v>
      </c>
      <c r="H10" s="144" t="s">
        <v>230</v>
      </c>
      <c r="I10" s="144" t="s">
        <v>231</v>
      </c>
    </row>
    <row r="11" spans="1:10" s="106" customFormat="1" x14ac:dyDescent="0.25">
      <c r="A11" s="82"/>
      <c r="B11" s="82"/>
      <c r="C11" s="82"/>
      <c r="D11" s="79" t="s">
        <v>0</v>
      </c>
      <c r="E11" s="85">
        <f>E12</f>
        <v>3802011.1399999997</v>
      </c>
      <c r="F11" s="85">
        <f t="shared" ref="F11:G11" si="0">F12</f>
        <v>5543393.2599999998</v>
      </c>
      <c r="G11" s="85">
        <f t="shared" si="0"/>
        <v>4111568.0300000003</v>
      </c>
      <c r="H11" s="85">
        <f>G11/E11*100</f>
        <v>108.14192485506501</v>
      </c>
      <c r="I11" s="85">
        <f>G11/F11*100</f>
        <v>74.1705997961256</v>
      </c>
    </row>
    <row r="12" spans="1:10" ht="20.25" customHeight="1" x14ac:dyDescent="0.25">
      <c r="A12" s="51">
        <v>6</v>
      </c>
      <c r="B12" s="51"/>
      <c r="C12" s="51"/>
      <c r="D12" s="52" t="s">
        <v>1</v>
      </c>
      <c r="E12" s="53">
        <f>E13+E21+E26+E29+E35+E19</f>
        <v>3802011.1399999997</v>
      </c>
      <c r="F12" s="53">
        <f>F13+F21+F26+F29+F35</f>
        <v>5543393.2599999998</v>
      </c>
      <c r="G12" s="53">
        <f>G13+G21+G26+G29+G35</f>
        <v>4111568.0300000003</v>
      </c>
      <c r="H12" s="53">
        <f t="shared" ref="H12:H13" si="1">G12/E12*100</f>
        <v>108.14192485506501</v>
      </c>
      <c r="I12" s="53">
        <f t="shared" ref="I12" si="2">G12/F12*100</f>
        <v>74.1705997961256</v>
      </c>
    </row>
    <row r="13" spans="1:10" s="34" customFormat="1" ht="37.5" customHeight="1" x14ac:dyDescent="0.25">
      <c r="A13" s="54"/>
      <c r="B13" s="54">
        <v>63</v>
      </c>
      <c r="C13" s="54"/>
      <c r="D13" s="54" t="s">
        <v>27</v>
      </c>
      <c r="E13" s="55">
        <f>E14+E17+E19</f>
        <v>3285548.54</v>
      </c>
      <c r="F13" s="55">
        <v>4953090</v>
      </c>
      <c r="G13" s="55">
        <f>G14+G17+G19</f>
        <v>3562420.77</v>
      </c>
      <c r="H13" s="55">
        <f t="shared" si="1"/>
        <v>108.42697122350231</v>
      </c>
      <c r="I13" s="55">
        <f>G13/F13*100</f>
        <v>71.923198851625955</v>
      </c>
    </row>
    <row r="14" spans="1:10" s="34" customFormat="1" ht="37.5" customHeight="1" x14ac:dyDescent="0.25">
      <c r="A14" s="54"/>
      <c r="B14" s="54">
        <v>636</v>
      </c>
      <c r="C14" s="54"/>
      <c r="D14" s="54" t="s">
        <v>43</v>
      </c>
      <c r="E14" s="55">
        <f t="shared" ref="E14:G14" si="3">E15+E16</f>
        <v>3285526.94</v>
      </c>
      <c r="F14" s="55"/>
      <c r="G14" s="55">
        <f t="shared" si="3"/>
        <v>3560720.77</v>
      </c>
      <c r="H14" s="55"/>
      <c r="I14" s="55"/>
    </row>
    <row r="15" spans="1:10" ht="37.5" customHeight="1" x14ac:dyDescent="0.25">
      <c r="A15" s="54"/>
      <c r="B15" s="56">
        <v>6361</v>
      </c>
      <c r="C15" s="54"/>
      <c r="D15" s="56" t="s">
        <v>44</v>
      </c>
      <c r="E15" s="58">
        <v>3206652.37</v>
      </c>
      <c r="F15" s="59"/>
      <c r="G15" s="59">
        <v>3487713.13</v>
      </c>
      <c r="H15" s="59"/>
      <c r="I15" s="59"/>
    </row>
    <row r="16" spans="1:10" ht="56.25" customHeight="1" x14ac:dyDescent="0.25">
      <c r="A16" s="54"/>
      <c r="B16" s="56">
        <v>6362</v>
      </c>
      <c r="C16" s="54"/>
      <c r="D16" s="56" t="s">
        <v>45</v>
      </c>
      <c r="E16" s="58">
        <v>78874.570000000007</v>
      </c>
      <c r="F16" s="60"/>
      <c r="G16" s="59">
        <v>73007.64</v>
      </c>
      <c r="H16" s="59"/>
      <c r="I16" s="59"/>
    </row>
    <row r="17" spans="1:9" s="106" customFormat="1" ht="56.25" customHeight="1" x14ac:dyDescent="0.25">
      <c r="A17" s="54"/>
      <c r="B17" s="54">
        <v>638</v>
      </c>
      <c r="C17" s="54"/>
      <c r="D17" s="54" t="s">
        <v>244</v>
      </c>
      <c r="E17" s="55">
        <f>E18</f>
        <v>0</v>
      </c>
      <c r="F17" s="55"/>
      <c r="G17" s="55">
        <v>0</v>
      </c>
      <c r="H17" s="55" t="s">
        <v>234</v>
      </c>
      <c r="I17" s="55" t="s">
        <v>234</v>
      </c>
    </row>
    <row r="18" spans="1:9" s="106" customFormat="1" ht="56.25" customHeight="1" x14ac:dyDescent="0.25">
      <c r="A18" s="54"/>
      <c r="B18" s="56">
        <v>6381</v>
      </c>
      <c r="C18" s="54"/>
      <c r="D18" s="56" t="s">
        <v>245</v>
      </c>
      <c r="E18" s="58">
        <v>0</v>
      </c>
      <c r="F18" s="59"/>
      <c r="G18" s="59">
        <v>0</v>
      </c>
      <c r="H18" s="59" t="s">
        <v>234</v>
      </c>
      <c r="I18" s="59" t="s">
        <v>234</v>
      </c>
    </row>
    <row r="19" spans="1:9" s="34" customFormat="1" ht="37.5" customHeight="1" x14ac:dyDescent="0.25">
      <c r="A19" s="54"/>
      <c r="B19" s="54">
        <v>639</v>
      </c>
      <c r="C19" s="54"/>
      <c r="D19" s="54" t="s">
        <v>238</v>
      </c>
      <c r="E19" s="55">
        <f>E20</f>
        <v>21.6</v>
      </c>
      <c r="F19" s="55"/>
      <c r="G19" s="55">
        <f>G20</f>
        <v>1700</v>
      </c>
      <c r="H19" s="55" t="s">
        <v>234</v>
      </c>
      <c r="I19" s="55" t="s">
        <v>234</v>
      </c>
    </row>
    <row r="20" spans="1:9" s="106" customFormat="1" ht="37.5" customHeight="1" x14ac:dyDescent="0.25">
      <c r="A20" s="54"/>
      <c r="B20" s="56">
        <v>6391</v>
      </c>
      <c r="C20" s="54"/>
      <c r="D20" s="56" t="s">
        <v>239</v>
      </c>
      <c r="E20" s="58">
        <v>21.6</v>
      </c>
      <c r="F20" s="59"/>
      <c r="G20" s="59">
        <v>1700</v>
      </c>
      <c r="H20" s="59" t="s">
        <v>234</v>
      </c>
      <c r="I20" s="59" t="s">
        <v>234</v>
      </c>
    </row>
    <row r="21" spans="1:9" s="34" customFormat="1" ht="37.5" customHeight="1" x14ac:dyDescent="0.25">
      <c r="A21" s="54"/>
      <c r="B21" s="54">
        <v>64</v>
      </c>
      <c r="C21" s="54"/>
      <c r="D21" s="54" t="s">
        <v>37</v>
      </c>
      <c r="E21" s="55">
        <f>E22+E24</f>
        <v>128.35999999999999</v>
      </c>
      <c r="F21" s="55">
        <v>3600</v>
      </c>
      <c r="G21" s="55">
        <f>G22+G24</f>
        <v>135.12</v>
      </c>
      <c r="H21" s="55" t="s">
        <v>234</v>
      </c>
      <c r="I21" s="55">
        <f>G21/F21*100</f>
        <v>3.7533333333333334</v>
      </c>
    </row>
    <row r="22" spans="1:9" s="34" customFormat="1" ht="37.5" customHeight="1" x14ac:dyDescent="0.25">
      <c r="A22" s="54"/>
      <c r="B22" s="54">
        <v>641</v>
      </c>
      <c r="C22" s="54"/>
      <c r="D22" s="54" t="s">
        <v>38</v>
      </c>
      <c r="E22" s="55">
        <f t="shared" ref="E22:G24" si="4">E23</f>
        <v>0.92</v>
      </c>
      <c r="F22" s="55"/>
      <c r="G22" s="55">
        <f t="shared" si="4"/>
        <v>3.12</v>
      </c>
      <c r="H22" s="55"/>
      <c r="I22" s="55"/>
    </row>
    <row r="23" spans="1:9" ht="37.5" customHeight="1" x14ac:dyDescent="0.25">
      <c r="A23" s="54"/>
      <c r="B23" s="56">
        <v>6413</v>
      </c>
      <c r="C23" s="54"/>
      <c r="D23" s="56" t="s">
        <v>39</v>
      </c>
      <c r="E23" s="57">
        <v>0.92</v>
      </c>
      <c r="F23" s="57"/>
      <c r="G23" s="57">
        <v>3.12</v>
      </c>
      <c r="H23" s="57"/>
      <c r="I23" s="57"/>
    </row>
    <row r="24" spans="1:9" s="106" customFormat="1" ht="37.5" customHeight="1" x14ac:dyDescent="0.25">
      <c r="A24" s="54"/>
      <c r="B24" s="54">
        <v>642</v>
      </c>
      <c r="C24" s="54"/>
      <c r="D24" s="54" t="s">
        <v>38</v>
      </c>
      <c r="E24" s="55">
        <f t="shared" si="4"/>
        <v>127.44</v>
      </c>
      <c r="F24" s="55"/>
      <c r="G24" s="55">
        <f t="shared" si="4"/>
        <v>132</v>
      </c>
      <c r="H24" s="55"/>
      <c r="I24" s="55"/>
    </row>
    <row r="25" spans="1:9" s="106" customFormat="1" ht="37.5" customHeight="1" x14ac:dyDescent="0.25">
      <c r="A25" s="54"/>
      <c r="B25" s="56">
        <v>6422</v>
      </c>
      <c r="C25" s="54"/>
      <c r="D25" s="56" t="s">
        <v>246</v>
      </c>
      <c r="E25" s="57">
        <v>127.44</v>
      </c>
      <c r="F25" s="57"/>
      <c r="G25" s="57">
        <v>132</v>
      </c>
      <c r="H25" s="57"/>
      <c r="I25" s="57"/>
    </row>
    <row r="26" spans="1:9" s="34" customFormat="1" ht="60.75" customHeight="1" x14ac:dyDescent="0.25">
      <c r="A26" s="54"/>
      <c r="B26" s="54">
        <v>65</v>
      </c>
      <c r="C26" s="54"/>
      <c r="D26" s="54" t="s">
        <v>40</v>
      </c>
      <c r="E26" s="55">
        <f t="shared" ref="E26:G27" si="5">E27</f>
        <v>117410.96</v>
      </c>
      <c r="F26" s="55">
        <v>124900</v>
      </c>
      <c r="G26" s="55">
        <f t="shared" si="5"/>
        <v>133114.75</v>
      </c>
      <c r="H26" s="55">
        <f t="shared" ref="H26" si="6">G26/E26*100</f>
        <v>113.375063111655</v>
      </c>
      <c r="I26" s="55">
        <f>G26/F26*100</f>
        <v>106.57706164931946</v>
      </c>
    </row>
    <row r="27" spans="1:9" s="34" customFormat="1" ht="37.5" customHeight="1" x14ac:dyDescent="0.25">
      <c r="A27" s="54"/>
      <c r="B27" s="54">
        <v>652</v>
      </c>
      <c r="C27" s="54"/>
      <c r="D27" s="54" t="s">
        <v>41</v>
      </c>
      <c r="E27" s="55">
        <f t="shared" si="5"/>
        <v>117410.96</v>
      </c>
      <c r="F27" s="55"/>
      <c r="G27" s="55">
        <f t="shared" si="5"/>
        <v>133114.75</v>
      </c>
      <c r="H27" s="55"/>
      <c r="I27" s="55"/>
    </row>
    <row r="28" spans="1:9" ht="37.5" customHeight="1" x14ac:dyDescent="0.25">
      <c r="A28" s="54"/>
      <c r="B28" s="56">
        <v>6526</v>
      </c>
      <c r="C28" s="54"/>
      <c r="D28" s="56" t="s">
        <v>42</v>
      </c>
      <c r="E28" s="58">
        <v>117410.96</v>
      </c>
      <c r="F28" s="59"/>
      <c r="G28" s="59">
        <v>133114.75</v>
      </c>
      <c r="H28" s="59"/>
      <c r="I28" s="59"/>
    </row>
    <row r="29" spans="1:9" s="34" customFormat="1" ht="37.5" customHeight="1" x14ac:dyDescent="0.25">
      <c r="A29" s="64"/>
      <c r="B29" s="64">
        <v>66</v>
      </c>
      <c r="C29" s="63"/>
      <c r="D29" s="54" t="s">
        <v>34</v>
      </c>
      <c r="E29" s="65">
        <f>E30+E32</f>
        <v>15358.61</v>
      </c>
      <c r="F29" s="65">
        <v>21680</v>
      </c>
      <c r="G29" s="65">
        <f>G30+G32</f>
        <v>13601.56</v>
      </c>
      <c r="H29" s="65">
        <f t="shared" ref="H29" si="7">G29/E29*100</f>
        <v>88.559837120676931</v>
      </c>
      <c r="I29" s="65">
        <f>G29/F29*100</f>
        <v>62.737822878228776</v>
      </c>
    </row>
    <row r="30" spans="1:9" s="34" customFormat="1" ht="37.5" customHeight="1" x14ac:dyDescent="0.25">
      <c r="A30" s="64"/>
      <c r="B30" s="64">
        <v>661</v>
      </c>
      <c r="C30" s="63"/>
      <c r="D30" s="54" t="s">
        <v>35</v>
      </c>
      <c r="E30" s="65">
        <f>E31</f>
        <v>5452.95</v>
      </c>
      <c r="F30" s="65"/>
      <c r="G30" s="65">
        <f>G31</f>
        <v>6731.49</v>
      </c>
      <c r="H30" s="65"/>
      <c r="I30" s="65"/>
    </row>
    <row r="31" spans="1:9" ht="37.5" customHeight="1" x14ac:dyDescent="0.25">
      <c r="A31" s="61"/>
      <c r="B31" s="61">
        <v>6615</v>
      </c>
      <c r="C31" s="63"/>
      <c r="D31" s="61" t="s">
        <v>36</v>
      </c>
      <c r="E31" s="58">
        <v>5452.95</v>
      </c>
      <c r="F31" s="59"/>
      <c r="G31" s="59">
        <v>6731.49</v>
      </c>
      <c r="H31" s="59"/>
      <c r="I31" s="59"/>
    </row>
    <row r="32" spans="1:9" s="34" customFormat="1" ht="27" customHeight="1" x14ac:dyDescent="0.25">
      <c r="A32" s="64"/>
      <c r="B32" s="64">
        <v>663</v>
      </c>
      <c r="C32" s="63"/>
      <c r="D32" s="66" t="s">
        <v>46</v>
      </c>
      <c r="E32" s="65">
        <f t="shared" ref="E32:G32" si="8">E33+E34</f>
        <v>9905.66</v>
      </c>
      <c r="F32" s="65"/>
      <c r="G32" s="65">
        <f t="shared" si="8"/>
        <v>6870.07</v>
      </c>
      <c r="H32" s="65"/>
      <c r="I32" s="65"/>
    </row>
    <row r="33" spans="1:9" ht="27" customHeight="1" x14ac:dyDescent="0.25">
      <c r="A33" s="67"/>
      <c r="B33" s="68">
        <v>6631</v>
      </c>
      <c r="C33" s="69"/>
      <c r="D33" s="70" t="s">
        <v>47</v>
      </c>
      <c r="E33" s="58">
        <v>6256.01</v>
      </c>
      <c r="F33" s="59"/>
      <c r="G33" s="59">
        <v>6870.07</v>
      </c>
      <c r="H33" s="59"/>
      <c r="I33" s="59"/>
    </row>
    <row r="34" spans="1:9" ht="27" customHeight="1" x14ac:dyDescent="0.25">
      <c r="A34" s="56"/>
      <c r="B34" s="56">
        <v>6632</v>
      </c>
      <c r="C34" s="56"/>
      <c r="D34" s="70" t="s">
        <v>48</v>
      </c>
      <c r="E34" s="58">
        <v>3649.65</v>
      </c>
      <c r="F34" s="59"/>
      <c r="G34" s="59"/>
      <c r="H34" s="59"/>
      <c r="I34" s="59"/>
    </row>
    <row r="35" spans="1:9" s="34" customFormat="1" ht="38.25" x14ac:dyDescent="0.25">
      <c r="A35" s="54"/>
      <c r="B35" s="54">
        <v>67</v>
      </c>
      <c r="C35" s="54"/>
      <c r="D35" s="54" t="s">
        <v>28</v>
      </c>
      <c r="E35" s="55">
        <f t="shared" ref="E35:G35" si="9">E36</f>
        <v>383543.07</v>
      </c>
      <c r="F35" s="55">
        <v>440123.26</v>
      </c>
      <c r="G35" s="55">
        <f t="shared" si="9"/>
        <v>402295.83</v>
      </c>
      <c r="H35" s="55">
        <f t="shared" ref="H35" si="10">G35/E35*100</f>
        <v>104.88934919355992</v>
      </c>
      <c r="I35" s="55">
        <f>G35/F35*100</f>
        <v>91.405264516126692</v>
      </c>
    </row>
    <row r="36" spans="1:9" s="34" customFormat="1" ht="38.25" x14ac:dyDescent="0.25">
      <c r="A36" s="54"/>
      <c r="B36" s="54">
        <v>671</v>
      </c>
      <c r="C36" s="54"/>
      <c r="D36" s="54" t="s">
        <v>31</v>
      </c>
      <c r="E36" s="55">
        <f t="shared" ref="E36:G36" si="11">E37+E38</f>
        <v>383543.07</v>
      </c>
      <c r="F36" s="55"/>
      <c r="G36" s="55">
        <f t="shared" si="11"/>
        <v>402295.83</v>
      </c>
      <c r="H36" s="55"/>
      <c r="I36" s="55"/>
    </row>
    <row r="37" spans="1:9" ht="38.25" x14ac:dyDescent="0.25">
      <c r="A37" s="54"/>
      <c r="B37" s="56">
        <v>6711</v>
      </c>
      <c r="C37" s="56"/>
      <c r="D37" s="56" t="s">
        <v>33</v>
      </c>
      <c r="E37" s="58">
        <v>239959.94</v>
      </c>
      <c r="F37" s="59"/>
      <c r="G37" s="59">
        <v>376030.83</v>
      </c>
      <c r="H37" s="59"/>
      <c r="I37" s="59"/>
    </row>
    <row r="38" spans="1:9" ht="25.5" x14ac:dyDescent="0.25">
      <c r="A38" s="54"/>
      <c r="B38" s="56">
        <v>6712</v>
      </c>
      <c r="C38" s="56"/>
      <c r="D38" s="56" t="s">
        <v>32</v>
      </c>
      <c r="E38" s="58">
        <v>143583.13</v>
      </c>
      <c r="F38" s="59"/>
      <c r="G38" s="59">
        <v>26265</v>
      </c>
      <c r="H38" s="59"/>
      <c r="I38" s="59"/>
    </row>
    <row r="39" spans="1:9" ht="20.25" customHeight="1" x14ac:dyDescent="0.25">
      <c r="A39" s="51">
        <v>9</v>
      </c>
      <c r="B39" s="51"/>
      <c r="C39" s="51"/>
      <c r="D39" s="52" t="s">
        <v>160</v>
      </c>
      <c r="E39" s="53">
        <f>E40</f>
        <v>-19937.8</v>
      </c>
      <c r="F39" s="53">
        <f t="shared" ref="E39:G40" si="12">F40</f>
        <v>0</v>
      </c>
      <c r="G39" s="53">
        <f t="shared" si="12"/>
        <v>-9941.89</v>
      </c>
      <c r="H39" s="53">
        <f t="shared" ref="H39:H40" si="13">G39/E39*100</f>
        <v>49.86452868420789</v>
      </c>
      <c r="I39" s="53" t="e">
        <f t="shared" ref="I39:I40" si="14">G39/F39*100</f>
        <v>#DIV/0!</v>
      </c>
    </row>
    <row r="40" spans="1:9" s="34" customFormat="1" ht="41.25" customHeight="1" x14ac:dyDescent="0.25">
      <c r="A40" s="64"/>
      <c r="B40" s="54">
        <v>92</v>
      </c>
      <c r="C40" s="54"/>
      <c r="D40" s="54" t="s">
        <v>161</v>
      </c>
      <c r="E40" s="55">
        <f t="shared" si="12"/>
        <v>-19937.8</v>
      </c>
      <c r="F40" s="55">
        <v>0</v>
      </c>
      <c r="G40" s="55">
        <f t="shared" si="12"/>
        <v>-9941.89</v>
      </c>
      <c r="H40" s="55">
        <f t="shared" si="13"/>
        <v>49.86452868420789</v>
      </c>
      <c r="I40" s="55" t="e">
        <f t="shared" si="14"/>
        <v>#DIV/0!</v>
      </c>
    </row>
    <row r="41" spans="1:9" s="34" customFormat="1" ht="27" customHeight="1" x14ac:dyDescent="0.25">
      <c r="A41" s="64"/>
      <c r="B41" s="64">
        <v>922</v>
      </c>
      <c r="C41" s="63"/>
      <c r="D41" s="66" t="s">
        <v>162</v>
      </c>
      <c r="E41" s="65">
        <v>-19937.8</v>
      </c>
      <c r="F41" s="65"/>
      <c r="G41" s="65">
        <f>G42-G43</f>
        <v>-9941.89</v>
      </c>
      <c r="H41" s="65"/>
      <c r="I41" s="65"/>
    </row>
    <row r="42" spans="1:9" ht="27" customHeight="1" x14ac:dyDescent="0.25">
      <c r="A42" s="67"/>
      <c r="B42" s="68">
        <v>9221</v>
      </c>
      <c r="C42" s="69"/>
      <c r="D42" s="70" t="s">
        <v>163</v>
      </c>
      <c r="E42" s="57">
        <v>0</v>
      </c>
      <c r="F42" s="57"/>
      <c r="G42" s="57">
        <v>0</v>
      </c>
      <c r="H42" s="57"/>
      <c r="I42" s="57"/>
    </row>
    <row r="43" spans="1:9" ht="27" customHeight="1" x14ac:dyDescent="0.25">
      <c r="A43" s="67"/>
      <c r="B43" s="68">
        <v>9222</v>
      </c>
      <c r="C43" s="69"/>
      <c r="D43" s="70" t="s">
        <v>164</v>
      </c>
      <c r="E43" s="57">
        <v>19937.8</v>
      </c>
      <c r="F43" s="57"/>
      <c r="G43" s="57">
        <v>9941.89</v>
      </c>
      <c r="H43" s="57"/>
      <c r="I43" s="57"/>
    </row>
    <row r="44" spans="1:9" x14ac:dyDescent="0.25">
      <c r="A44" s="82"/>
      <c r="B44" s="82"/>
      <c r="C44" s="82"/>
      <c r="D44" s="79" t="s">
        <v>213</v>
      </c>
      <c r="E44" s="85">
        <f>E12+E39</f>
        <v>3782073.34</v>
      </c>
      <c r="F44" s="85">
        <f>F12+F39</f>
        <v>5543393.2599999998</v>
      </c>
      <c r="G44" s="85">
        <f>G12+G39</f>
        <v>4101626.14</v>
      </c>
      <c r="H44" s="85">
        <f t="shared" ref="H44" si="15">G44/E44*100</f>
        <v>108.4491434002705</v>
      </c>
      <c r="I44" s="85">
        <f>G44/F44*100</f>
        <v>73.991253148076325</v>
      </c>
    </row>
    <row r="45" spans="1:9" ht="27" customHeight="1" x14ac:dyDescent="0.25">
      <c r="A45" s="80"/>
      <c r="B45" s="80"/>
      <c r="C45" s="80"/>
      <c r="D45" s="80"/>
      <c r="E45" s="80"/>
      <c r="F45" s="80"/>
      <c r="G45" s="80"/>
      <c r="H45" s="80"/>
      <c r="I45" s="80"/>
    </row>
    <row r="46" spans="1:9" s="106" customFormat="1" ht="27" customHeight="1" x14ac:dyDescent="0.25">
      <c r="A46" s="80"/>
      <c r="B46" s="80"/>
      <c r="C46" s="80"/>
      <c r="D46" s="80"/>
      <c r="E46" s="80"/>
      <c r="F46" s="80"/>
      <c r="G46" s="80"/>
      <c r="H46" s="80"/>
      <c r="I46" s="80"/>
    </row>
    <row r="47" spans="1:9" x14ac:dyDescent="0.25">
      <c r="A47" s="80"/>
      <c r="B47" s="80"/>
      <c r="C47" s="80"/>
      <c r="D47" s="80"/>
      <c r="E47" s="80"/>
      <c r="F47" s="80"/>
      <c r="G47" s="80"/>
      <c r="H47" s="80"/>
      <c r="I47" s="80"/>
    </row>
    <row r="48" spans="1:9" x14ac:dyDescent="0.25">
      <c r="A48" s="80"/>
      <c r="B48" s="80"/>
      <c r="C48" s="80"/>
      <c r="D48" s="80"/>
      <c r="E48" s="80"/>
      <c r="F48" s="80"/>
      <c r="G48" s="80"/>
      <c r="H48" s="80"/>
      <c r="I48" s="80"/>
    </row>
    <row r="49" spans="1:9" x14ac:dyDescent="0.25">
      <c r="A49" s="80"/>
      <c r="B49" s="80"/>
      <c r="C49" s="80"/>
      <c r="D49" s="80"/>
      <c r="E49" s="80"/>
      <c r="F49" s="80"/>
      <c r="G49" s="80"/>
      <c r="H49" s="80"/>
      <c r="I49" s="80"/>
    </row>
    <row r="50" spans="1:9" ht="15.75" customHeight="1" x14ac:dyDescent="0.25">
      <c r="A50" s="80"/>
      <c r="B50" s="80"/>
      <c r="C50" s="80"/>
      <c r="D50" s="80"/>
      <c r="E50" s="80"/>
      <c r="F50" s="80"/>
      <c r="G50" s="80"/>
      <c r="H50" s="80"/>
      <c r="I50" s="80"/>
    </row>
    <row r="51" spans="1:9" ht="15.75" customHeight="1" x14ac:dyDescent="0.25">
      <c r="A51" s="80"/>
      <c r="B51" s="80"/>
      <c r="C51" s="80"/>
      <c r="D51" s="80"/>
      <c r="E51" s="80"/>
      <c r="F51" s="80"/>
      <c r="G51" s="80"/>
      <c r="H51" s="80"/>
      <c r="I51" s="80"/>
    </row>
    <row r="52" spans="1:9" x14ac:dyDescent="0.25">
      <c r="A52" s="271" t="s">
        <v>214</v>
      </c>
      <c r="B52" s="272"/>
      <c r="C52" s="272"/>
      <c r="D52" s="272"/>
      <c r="E52" s="272"/>
      <c r="F52" s="272"/>
      <c r="G52" s="272"/>
      <c r="H52" s="272"/>
      <c r="I52" s="140"/>
    </row>
    <row r="53" spans="1:9" x14ac:dyDescent="0.25">
      <c r="A53" s="81"/>
      <c r="B53" s="81"/>
      <c r="C53" s="81"/>
      <c r="D53" s="81"/>
      <c r="E53" s="81"/>
      <c r="F53" s="81"/>
      <c r="G53" s="49"/>
      <c r="H53" s="49"/>
      <c r="I53" s="49"/>
    </row>
    <row r="54" spans="1:9" ht="25.5" x14ac:dyDescent="0.25">
      <c r="A54" s="265" t="s">
        <v>196</v>
      </c>
      <c r="B54" s="266"/>
      <c r="C54" s="266"/>
      <c r="D54" s="267"/>
      <c r="E54" s="117" t="s">
        <v>266</v>
      </c>
      <c r="F54" s="50" t="s">
        <v>243</v>
      </c>
      <c r="G54" s="118" t="s">
        <v>267</v>
      </c>
      <c r="H54" s="118" t="s">
        <v>228</v>
      </c>
      <c r="I54" s="118" t="s">
        <v>228</v>
      </c>
    </row>
    <row r="55" spans="1:9" s="106" customFormat="1" ht="9" customHeight="1" x14ac:dyDescent="0.25">
      <c r="A55" s="268" t="s">
        <v>225</v>
      </c>
      <c r="B55" s="269"/>
      <c r="C55" s="269"/>
      <c r="D55" s="270"/>
      <c r="E55" s="148" t="s">
        <v>226</v>
      </c>
      <c r="F55" s="149" t="s">
        <v>227</v>
      </c>
      <c r="G55" s="149" t="s">
        <v>229</v>
      </c>
      <c r="H55" s="144" t="s">
        <v>230</v>
      </c>
      <c r="I55" s="144" t="s">
        <v>231</v>
      </c>
    </row>
    <row r="56" spans="1:9" s="106" customFormat="1" x14ac:dyDescent="0.25">
      <c r="A56" s="82"/>
      <c r="B56" s="82"/>
      <c r="C56" s="82"/>
      <c r="D56" s="79" t="s">
        <v>2</v>
      </c>
      <c r="E56" s="85">
        <f>E57+E114</f>
        <v>3791993.6299999994</v>
      </c>
      <c r="F56" s="85">
        <f t="shared" ref="F56:G56" si="16">F57+F114</f>
        <v>5543393.2599999998</v>
      </c>
      <c r="G56" s="85">
        <f t="shared" si="16"/>
        <v>4329204.1500000004</v>
      </c>
      <c r="H56" s="85">
        <f>G56/E56*100</f>
        <v>114.16696789124092</v>
      </c>
      <c r="I56" s="85">
        <f>G56/F56*100</f>
        <v>78.096644905903716</v>
      </c>
    </row>
    <row r="57" spans="1:9" s="130" customFormat="1" x14ac:dyDescent="0.25">
      <c r="A57" s="51">
        <v>3</v>
      </c>
      <c r="B57" s="51"/>
      <c r="C57" s="51"/>
      <c r="D57" s="51" t="s">
        <v>12</v>
      </c>
      <c r="E57" s="129">
        <f>E58+E68+E99+E103+E106+E111</f>
        <v>3572991.3499999996</v>
      </c>
      <c r="F57" s="129">
        <f t="shared" ref="F57:G57" si="17">F58+F68+F99+F103+F106+F111</f>
        <v>5040623.95</v>
      </c>
      <c r="G57" s="129">
        <f t="shared" si="17"/>
        <v>4203930.28</v>
      </c>
      <c r="H57" s="85">
        <f>G57/E57*100</f>
        <v>117.65856304130153</v>
      </c>
      <c r="I57" s="85">
        <f>G57/F57*100</f>
        <v>83.400990069890057</v>
      </c>
    </row>
    <row r="58" spans="1:9" x14ac:dyDescent="0.25">
      <c r="A58" s="54"/>
      <c r="B58" s="72">
        <v>31</v>
      </c>
      <c r="C58" s="56"/>
      <c r="D58" s="72" t="s">
        <v>13</v>
      </c>
      <c r="E58" s="83">
        <f t="shared" ref="E58" si="18">E59+E63+E65</f>
        <v>2808805.59</v>
      </c>
      <c r="F58" s="83">
        <v>4019826.63</v>
      </c>
      <c r="G58" s="83">
        <f>G59+G63+G65</f>
        <v>3338599.1</v>
      </c>
      <c r="H58" s="83">
        <f t="shared" ref="H58" si="19">G58/E58*100</f>
        <v>118.86187893837111</v>
      </c>
      <c r="I58" s="83">
        <f t="shared" ref="I58" si="20">G58/F58*100</f>
        <v>83.053310684694878</v>
      </c>
    </row>
    <row r="59" spans="1:9" s="34" customFormat="1" x14ac:dyDescent="0.25">
      <c r="A59" s="54"/>
      <c r="B59" s="54">
        <v>311</v>
      </c>
      <c r="C59" s="54"/>
      <c r="D59" s="54" t="s">
        <v>49</v>
      </c>
      <c r="E59" s="83">
        <f>SUM(E60:E62)</f>
        <v>2328590.25</v>
      </c>
      <c r="F59" s="83"/>
      <c r="G59" s="83">
        <f>SUM(G60:G62)</f>
        <v>2773143.62</v>
      </c>
      <c r="H59" s="83"/>
      <c r="I59" s="83"/>
    </row>
    <row r="60" spans="1:9" x14ac:dyDescent="0.25">
      <c r="A60" s="54"/>
      <c r="B60" s="56">
        <v>3111</v>
      </c>
      <c r="C60" s="56"/>
      <c r="D60" s="56" t="s">
        <v>50</v>
      </c>
      <c r="E60" s="73">
        <v>2282229.3199999998</v>
      </c>
      <c r="F60" s="74"/>
      <c r="G60" s="74">
        <v>2734027.66</v>
      </c>
      <c r="H60" s="74"/>
      <c r="I60" s="74"/>
    </row>
    <row r="61" spans="1:9" s="106" customFormat="1" x14ac:dyDescent="0.25">
      <c r="A61" s="54"/>
      <c r="B61" s="56">
        <v>3113</v>
      </c>
      <c r="C61" s="56"/>
      <c r="D61" s="56" t="s">
        <v>247</v>
      </c>
      <c r="E61" s="73">
        <v>43852.08</v>
      </c>
      <c r="F61" s="73"/>
      <c r="G61" s="73">
        <v>38723.15</v>
      </c>
      <c r="H61" s="73"/>
      <c r="I61" s="73"/>
    </row>
    <row r="62" spans="1:9" s="106" customFormat="1" x14ac:dyDescent="0.25">
      <c r="A62" s="54"/>
      <c r="B62" s="56">
        <v>3114</v>
      </c>
      <c r="C62" s="56"/>
      <c r="D62" s="56" t="s">
        <v>248</v>
      </c>
      <c r="E62" s="73">
        <v>2508.85</v>
      </c>
      <c r="F62" s="73"/>
      <c r="G62" s="73">
        <v>392.81</v>
      </c>
      <c r="H62" s="73"/>
      <c r="I62" s="73"/>
    </row>
    <row r="63" spans="1:9" s="34" customFormat="1" x14ac:dyDescent="0.25">
      <c r="A63" s="54"/>
      <c r="B63" s="54">
        <v>312</v>
      </c>
      <c r="C63" s="54"/>
      <c r="D63" s="54" t="s">
        <v>51</v>
      </c>
      <c r="E63" s="83">
        <f t="shared" ref="E63:G63" si="21">E64</f>
        <v>101625.28</v>
      </c>
      <c r="F63" s="83"/>
      <c r="G63" s="83">
        <f t="shared" si="21"/>
        <v>112151.67999999999</v>
      </c>
      <c r="H63" s="83"/>
      <c r="I63" s="83"/>
    </row>
    <row r="64" spans="1:9" x14ac:dyDescent="0.25">
      <c r="A64" s="54"/>
      <c r="B64" s="56">
        <v>3121</v>
      </c>
      <c r="C64" s="56"/>
      <c r="D64" s="56" t="s">
        <v>51</v>
      </c>
      <c r="E64" s="73">
        <v>101625.28</v>
      </c>
      <c r="F64" s="74"/>
      <c r="G64" s="74">
        <v>112151.67999999999</v>
      </c>
      <c r="H64" s="74"/>
      <c r="I64" s="74"/>
    </row>
    <row r="65" spans="1:12" s="34" customFormat="1" x14ac:dyDescent="0.25">
      <c r="A65" s="54"/>
      <c r="B65" s="54">
        <v>313</v>
      </c>
      <c r="C65" s="54"/>
      <c r="D65" s="54" t="s">
        <v>52</v>
      </c>
      <c r="E65" s="83">
        <f>SUM(E66+E67)</f>
        <v>378590.06</v>
      </c>
      <c r="F65" s="83"/>
      <c r="G65" s="83">
        <f>G66+G67</f>
        <v>453303.8</v>
      </c>
      <c r="H65" s="83"/>
      <c r="I65" s="83"/>
    </row>
    <row r="66" spans="1:12" ht="25.5" x14ac:dyDescent="0.25">
      <c r="A66" s="54"/>
      <c r="B66" s="56">
        <v>3132</v>
      </c>
      <c r="C66" s="56"/>
      <c r="D66" s="56" t="s">
        <v>53</v>
      </c>
      <c r="E66" s="73">
        <v>376463.89</v>
      </c>
      <c r="F66" s="74"/>
      <c r="G66" s="74">
        <v>453303.8</v>
      </c>
      <c r="H66" s="74"/>
      <c r="I66" s="74"/>
    </row>
    <row r="67" spans="1:12" s="106" customFormat="1" ht="25.5" x14ac:dyDescent="0.25">
      <c r="A67" s="54"/>
      <c r="B67" s="56">
        <v>3133</v>
      </c>
      <c r="C67" s="56"/>
      <c r="D67" s="56" t="s">
        <v>251</v>
      </c>
      <c r="E67" s="73">
        <v>2126.17</v>
      </c>
      <c r="F67" s="73"/>
      <c r="G67" s="73">
        <v>0</v>
      </c>
      <c r="H67" s="73"/>
      <c r="I67" s="73"/>
    </row>
    <row r="68" spans="1:12" x14ac:dyDescent="0.25">
      <c r="A68" s="61"/>
      <c r="B68" s="63">
        <v>32</v>
      </c>
      <c r="C68" s="63"/>
      <c r="D68" s="63" t="s">
        <v>22</v>
      </c>
      <c r="E68" s="86">
        <f>E69+E74+E81+E91</f>
        <v>634133.91999999993</v>
      </c>
      <c r="F68" s="86">
        <v>896592.86</v>
      </c>
      <c r="G68" s="86">
        <f t="shared" ref="G68" si="22">G69+G74+G81+G91</f>
        <v>760984.53999999992</v>
      </c>
      <c r="H68" s="86">
        <f t="shared" ref="H68" si="23">G68/E68*100</f>
        <v>120.00375882747292</v>
      </c>
      <c r="I68" s="86">
        <f>G68/F68*100</f>
        <v>84.875150578379561</v>
      </c>
    </row>
    <row r="69" spans="1:12" s="34" customFormat="1" x14ac:dyDescent="0.25">
      <c r="A69" s="64"/>
      <c r="B69" s="64">
        <v>321</v>
      </c>
      <c r="C69" s="64"/>
      <c r="D69" s="64" t="s">
        <v>54</v>
      </c>
      <c r="E69" s="86">
        <f t="shared" ref="E69:G69" si="24">SUM(E70:E73)</f>
        <v>90578.639999999985</v>
      </c>
      <c r="F69" s="86"/>
      <c r="G69" s="86">
        <f t="shared" si="24"/>
        <v>107632.13</v>
      </c>
      <c r="H69" s="86"/>
      <c r="I69" s="86"/>
    </row>
    <row r="70" spans="1:12" s="32" customFormat="1" x14ac:dyDescent="0.25">
      <c r="A70" s="61"/>
      <c r="B70" s="61">
        <v>3211</v>
      </c>
      <c r="C70" s="61"/>
      <c r="D70" s="61" t="s">
        <v>64</v>
      </c>
      <c r="E70" s="73">
        <v>11838.96</v>
      </c>
      <c r="F70" s="74"/>
      <c r="G70" s="74">
        <v>12152.48</v>
      </c>
      <c r="H70" s="74"/>
      <c r="I70" s="74"/>
      <c r="L70"/>
    </row>
    <row r="71" spans="1:12" s="96" customFormat="1" ht="26.25" x14ac:dyDescent="0.25">
      <c r="A71" s="91"/>
      <c r="B71" s="91">
        <v>3212</v>
      </c>
      <c r="C71" s="91"/>
      <c r="D71" s="95" t="s">
        <v>55</v>
      </c>
      <c r="E71" s="73">
        <v>76621.19</v>
      </c>
      <c r="F71" s="74"/>
      <c r="G71" s="74">
        <v>94003.13</v>
      </c>
      <c r="H71" s="74"/>
      <c r="I71" s="74"/>
      <c r="L71" s="94"/>
    </row>
    <row r="72" spans="1:12" s="32" customFormat="1" x14ac:dyDescent="0.25">
      <c r="A72" s="61"/>
      <c r="B72" s="61">
        <v>3213</v>
      </c>
      <c r="C72" s="61"/>
      <c r="D72" s="61" t="s">
        <v>65</v>
      </c>
      <c r="E72" s="73">
        <v>1053.04</v>
      </c>
      <c r="F72" s="74"/>
      <c r="G72" s="74">
        <v>1308.52</v>
      </c>
      <c r="H72" s="74"/>
      <c r="I72" s="74"/>
      <c r="L72"/>
    </row>
    <row r="73" spans="1:12" s="32" customFormat="1" x14ac:dyDescent="0.25">
      <c r="A73" s="61"/>
      <c r="B73" s="61">
        <v>3214</v>
      </c>
      <c r="C73" s="61"/>
      <c r="D73" s="61" t="s">
        <v>66</v>
      </c>
      <c r="E73" s="73">
        <v>1065.45</v>
      </c>
      <c r="F73" s="74"/>
      <c r="G73" s="74">
        <v>168</v>
      </c>
      <c r="H73" s="74"/>
      <c r="I73" s="74"/>
      <c r="L73"/>
    </row>
    <row r="74" spans="1:12" s="34" customFormat="1" x14ac:dyDescent="0.25">
      <c r="A74" s="64"/>
      <c r="B74" s="64">
        <v>322</v>
      </c>
      <c r="C74" s="63"/>
      <c r="D74" s="66" t="s">
        <v>56</v>
      </c>
      <c r="E74" s="86">
        <f t="shared" ref="E74:G74" si="25">SUM(E75:E80)</f>
        <v>435398.39999999997</v>
      </c>
      <c r="F74" s="86"/>
      <c r="G74" s="86">
        <f t="shared" si="25"/>
        <v>497474.02999999997</v>
      </c>
      <c r="H74" s="86"/>
      <c r="I74" s="86"/>
    </row>
    <row r="75" spans="1:12" x14ac:dyDescent="0.25">
      <c r="A75" s="61"/>
      <c r="B75" s="61">
        <v>3221</v>
      </c>
      <c r="C75" s="62"/>
      <c r="D75" s="75" t="s">
        <v>67</v>
      </c>
      <c r="E75" s="73">
        <v>28688.98</v>
      </c>
      <c r="F75" s="74"/>
      <c r="G75" s="74">
        <v>26791.39</v>
      </c>
      <c r="H75" s="74"/>
      <c r="I75" s="74"/>
    </row>
    <row r="76" spans="1:12" x14ac:dyDescent="0.25">
      <c r="A76" s="61"/>
      <c r="B76" s="61">
        <v>3222</v>
      </c>
      <c r="C76" s="62"/>
      <c r="D76" s="75" t="s">
        <v>68</v>
      </c>
      <c r="E76" s="73">
        <v>334718.74</v>
      </c>
      <c r="F76" s="74"/>
      <c r="G76" s="74">
        <v>391068.19</v>
      </c>
      <c r="H76" s="74"/>
      <c r="I76" s="74"/>
    </row>
    <row r="77" spans="1:12" x14ac:dyDescent="0.25">
      <c r="A77" s="61"/>
      <c r="B77" s="61">
        <v>3223</v>
      </c>
      <c r="C77" s="62"/>
      <c r="D77" s="75" t="s">
        <v>79</v>
      </c>
      <c r="E77" s="73">
        <v>66108.820000000007</v>
      </c>
      <c r="F77" s="74"/>
      <c r="G77" s="74">
        <v>52550.23</v>
      </c>
      <c r="H77" s="74"/>
      <c r="I77" s="74"/>
    </row>
    <row r="78" spans="1:12" x14ac:dyDescent="0.25">
      <c r="A78" s="61"/>
      <c r="B78" s="61">
        <v>3224</v>
      </c>
      <c r="C78" s="62"/>
      <c r="D78" s="75" t="s">
        <v>80</v>
      </c>
      <c r="E78" s="73">
        <v>3081.93</v>
      </c>
      <c r="F78" s="74"/>
      <c r="G78" s="74">
        <v>2886.06</v>
      </c>
      <c r="H78" s="74"/>
      <c r="I78" s="74"/>
    </row>
    <row r="79" spans="1:12" x14ac:dyDescent="0.25">
      <c r="A79" s="61"/>
      <c r="B79" s="61">
        <v>3225</v>
      </c>
      <c r="C79" s="62"/>
      <c r="D79" s="75" t="s">
        <v>57</v>
      </c>
      <c r="E79" s="73">
        <v>2302.85</v>
      </c>
      <c r="F79" s="74"/>
      <c r="G79" s="74">
        <v>22695.17</v>
      </c>
      <c r="H79" s="74"/>
      <c r="I79" s="74"/>
    </row>
    <row r="80" spans="1:12" x14ac:dyDescent="0.25">
      <c r="A80" s="61"/>
      <c r="B80" s="61">
        <v>3227</v>
      </c>
      <c r="C80" s="63"/>
      <c r="D80" s="61" t="s">
        <v>81</v>
      </c>
      <c r="E80" s="73">
        <v>497.08</v>
      </c>
      <c r="F80" s="74"/>
      <c r="G80" s="74">
        <v>1482.99</v>
      </c>
      <c r="H80" s="74"/>
      <c r="I80" s="74"/>
    </row>
    <row r="81" spans="1:9" s="34" customFormat="1" x14ac:dyDescent="0.25">
      <c r="A81" s="64"/>
      <c r="B81" s="64">
        <v>323</v>
      </c>
      <c r="C81" s="63"/>
      <c r="D81" s="66" t="s">
        <v>69</v>
      </c>
      <c r="E81" s="86">
        <f t="shared" ref="E81:G81" si="26">SUM(E82:E90)</f>
        <v>88609.520000000019</v>
      </c>
      <c r="F81" s="86"/>
      <c r="G81" s="86">
        <f t="shared" si="26"/>
        <v>78032.84</v>
      </c>
      <c r="H81" s="86"/>
      <c r="I81" s="86"/>
    </row>
    <row r="82" spans="1:9" s="32" customFormat="1" x14ac:dyDescent="0.25">
      <c r="A82" s="61"/>
      <c r="B82" s="61">
        <v>3231</v>
      </c>
      <c r="C82" s="62"/>
      <c r="D82" s="75" t="s">
        <v>104</v>
      </c>
      <c r="E82" s="93">
        <v>4551.3599999999997</v>
      </c>
      <c r="F82" s="93"/>
      <c r="G82" s="93">
        <v>4295.8</v>
      </c>
      <c r="H82" s="93"/>
      <c r="I82" s="93"/>
    </row>
    <row r="83" spans="1:9" x14ac:dyDescent="0.25">
      <c r="A83" s="61"/>
      <c r="B83" s="61">
        <v>3232</v>
      </c>
      <c r="C83" s="62"/>
      <c r="D83" s="75" t="s">
        <v>82</v>
      </c>
      <c r="E83" s="73">
        <v>25043.39</v>
      </c>
      <c r="F83" s="74"/>
      <c r="G83" s="74">
        <v>19931.71</v>
      </c>
      <c r="H83" s="74"/>
      <c r="I83" s="74"/>
    </row>
    <row r="84" spans="1:9" s="106" customFormat="1" x14ac:dyDescent="0.25">
      <c r="A84" s="61"/>
      <c r="B84" s="61">
        <v>3233</v>
      </c>
      <c r="C84" s="62"/>
      <c r="D84" s="75" t="s">
        <v>249</v>
      </c>
      <c r="E84" s="73">
        <v>127.44</v>
      </c>
      <c r="F84" s="74"/>
      <c r="G84" s="74">
        <v>0</v>
      </c>
      <c r="H84" s="74"/>
      <c r="I84" s="74"/>
    </row>
    <row r="85" spans="1:9" x14ac:dyDescent="0.25">
      <c r="A85" s="61"/>
      <c r="B85" s="61">
        <v>3234</v>
      </c>
      <c r="C85" s="62"/>
      <c r="D85" s="75" t="s">
        <v>83</v>
      </c>
      <c r="E85" s="73">
        <v>23522.22</v>
      </c>
      <c r="F85" s="74"/>
      <c r="G85" s="74">
        <v>22029.97</v>
      </c>
      <c r="H85" s="74"/>
      <c r="I85" s="74"/>
    </row>
    <row r="86" spans="1:9" s="106" customFormat="1" x14ac:dyDescent="0.25">
      <c r="A86" s="61"/>
      <c r="B86" s="61">
        <v>3235</v>
      </c>
      <c r="C86" s="62"/>
      <c r="D86" s="75" t="s">
        <v>250</v>
      </c>
      <c r="E86" s="73">
        <v>6062.07</v>
      </c>
      <c r="F86" s="73"/>
      <c r="G86" s="73">
        <v>7756.15</v>
      </c>
      <c r="H86" s="73"/>
      <c r="I86" s="73"/>
    </row>
    <row r="87" spans="1:9" s="32" customFormat="1" x14ac:dyDescent="0.25">
      <c r="A87" s="61"/>
      <c r="B87" s="61">
        <v>3236</v>
      </c>
      <c r="C87" s="62"/>
      <c r="D87" s="75" t="s">
        <v>84</v>
      </c>
      <c r="E87" s="93">
        <v>7696.71</v>
      </c>
      <c r="F87" s="93"/>
      <c r="G87" s="93">
        <v>8257.07</v>
      </c>
      <c r="H87" s="93"/>
      <c r="I87" s="93"/>
    </row>
    <row r="88" spans="1:9" x14ac:dyDescent="0.25">
      <c r="A88" s="61"/>
      <c r="B88" s="61">
        <v>3237</v>
      </c>
      <c r="C88" s="62"/>
      <c r="D88" s="75" t="s">
        <v>70</v>
      </c>
      <c r="E88" s="73">
        <v>9319.5400000000009</v>
      </c>
      <c r="F88" s="74"/>
      <c r="G88" s="74">
        <v>6455.59</v>
      </c>
      <c r="H88" s="74"/>
      <c r="I88" s="74"/>
    </row>
    <row r="89" spans="1:9" x14ac:dyDescent="0.25">
      <c r="A89" s="61"/>
      <c r="B89" s="61">
        <v>3238</v>
      </c>
      <c r="C89" s="62"/>
      <c r="D89" s="75" t="s">
        <v>85</v>
      </c>
      <c r="E89" s="97">
        <v>4801.49</v>
      </c>
      <c r="F89" s="97"/>
      <c r="G89" s="97">
        <v>4537.55</v>
      </c>
      <c r="H89" s="97"/>
      <c r="I89" s="97"/>
    </row>
    <row r="90" spans="1:9" x14ac:dyDescent="0.25">
      <c r="A90" s="61"/>
      <c r="B90" s="61">
        <v>3239</v>
      </c>
      <c r="C90" s="62"/>
      <c r="D90" s="75" t="s">
        <v>86</v>
      </c>
      <c r="E90" s="73">
        <v>7485.3</v>
      </c>
      <c r="F90" s="74"/>
      <c r="G90" s="74">
        <v>4769</v>
      </c>
      <c r="H90" s="74"/>
      <c r="I90" s="74"/>
    </row>
    <row r="91" spans="1:9" s="34" customFormat="1" ht="25.5" x14ac:dyDescent="0.25">
      <c r="A91" s="64"/>
      <c r="B91" s="64">
        <v>329</v>
      </c>
      <c r="C91" s="63"/>
      <c r="D91" s="66" t="s">
        <v>59</v>
      </c>
      <c r="E91" s="86">
        <f t="shared" ref="E91:G91" si="27">SUM(E92:E98)</f>
        <v>19547.36</v>
      </c>
      <c r="F91" s="86"/>
      <c r="G91" s="86">
        <f t="shared" si="27"/>
        <v>77845.539999999994</v>
      </c>
      <c r="H91" s="86"/>
      <c r="I91" s="86"/>
    </row>
    <row r="92" spans="1:9" ht="25.5" x14ac:dyDescent="0.25">
      <c r="A92" s="61"/>
      <c r="B92" s="61">
        <v>3291</v>
      </c>
      <c r="C92" s="62"/>
      <c r="D92" s="75" t="s">
        <v>91</v>
      </c>
      <c r="E92" s="97">
        <v>0</v>
      </c>
      <c r="F92" s="97"/>
      <c r="G92" s="97">
        <v>0</v>
      </c>
      <c r="H92" s="97"/>
      <c r="I92" s="97"/>
    </row>
    <row r="93" spans="1:9" x14ac:dyDescent="0.25">
      <c r="A93" s="61"/>
      <c r="B93" s="61">
        <v>3292</v>
      </c>
      <c r="C93" s="62"/>
      <c r="D93" s="75" t="s">
        <v>105</v>
      </c>
      <c r="E93" s="97">
        <v>6781.21</v>
      </c>
      <c r="F93" s="97"/>
      <c r="G93" s="97">
        <v>6824.47</v>
      </c>
      <c r="H93" s="97"/>
      <c r="I93" s="97"/>
    </row>
    <row r="94" spans="1:9" x14ac:dyDescent="0.25">
      <c r="A94" s="61"/>
      <c r="B94" s="61">
        <v>3293</v>
      </c>
      <c r="C94" s="62"/>
      <c r="D94" s="75" t="s">
        <v>95</v>
      </c>
      <c r="E94" s="97">
        <v>2287.5700000000002</v>
      </c>
      <c r="F94" s="97"/>
      <c r="G94" s="97">
        <v>1509.14</v>
      </c>
      <c r="H94" s="97"/>
      <c r="I94" s="97"/>
    </row>
    <row r="95" spans="1:9" x14ac:dyDescent="0.25">
      <c r="A95" s="61"/>
      <c r="B95" s="61">
        <v>3294</v>
      </c>
      <c r="C95" s="62"/>
      <c r="D95" s="75" t="s">
        <v>87</v>
      </c>
      <c r="E95" s="97">
        <v>208.09</v>
      </c>
      <c r="F95" s="97"/>
      <c r="G95" s="97">
        <v>265</v>
      </c>
      <c r="H95" s="97"/>
      <c r="I95" s="97"/>
    </row>
    <row r="96" spans="1:9" x14ac:dyDescent="0.25">
      <c r="A96" s="61"/>
      <c r="B96" s="61">
        <v>3295</v>
      </c>
      <c r="C96" s="62"/>
      <c r="D96" s="75" t="s">
        <v>58</v>
      </c>
      <c r="E96" s="73">
        <v>554.33000000000004</v>
      </c>
      <c r="F96" s="74"/>
      <c r="G96" s="74">
        <v>2777.95</v>
      </c>
      <c r="H96" s="74"/>
      <c r="I96" s="74"/>
    </row>
    <row r="97" spans="1:9" x14ac:dyDescent="0.25">
      <c r="A97" s="61"/>
      <c r="B97" s="61">
        <v>3296</v>
      </c>
      <c r="C97" s="62"/>
      <c r="D97" s="75" t="s">
        <v>60</v>
      </c>
      <c r="E97" s="73">
        <v>0</v>
      </c>
      <c r="F97" s="74"/>
      <c r="G97" s="74">
        <v>0</v>
      </c>
      <c r="H97" s="74"/>
      <c r="I97" s="74"/>
    </row>
    <row r="98" spans="1:9" x14ac:dyDescent="0.25">
      <c r="A98" s="61"/>
      <c r="B98" s="61">
        <v>3299</v>
      </c>
      <c r="C98" s="62"/>
      <c r="D98" s="75" t="s">
        <v>59</v>
      </c>
      <c r="E98" s="73">
        <v>9716.16</v>
      </c>
      <c r="F98" s="74"/>
      <c r="G98" s="74">
        <v>66468.98</v>
      </c>
      <c r="H98" s="74"/>
      <c r="I98" s="74"/>
    </row>
    <row r="99" spans="1:9" x14ac:dyDescent="0.25">
      <c r="A99" s="61"/>
      <c r="B99" s="63">
        <v>34</v>
      </c>
      <c r="C99" s="63"/>
      <c r="D99" s="76" t="s">
        <v>61</v>
      </c>
      <c r="E99" s="86">
        <f>E100</f>
        <v>9646.09</v>
      </c>
      <c r="F99" s="86">
        <v>1630</v>
      </c>
      <c r="G99" s="86">
        <f t="shared" ref="G99" si="28">G100</f>
        <v>1255.1400000000001</v>
      </c>
      <c r="H99" s="86">
        <f t="shared" ref="H99" si="29">G99/E99*100</f>
        <v>13.011904305267732</v>
      </c>
      <c r="I99" s="86">
        <f>G99/F99*100</f>
        <v>77.002453987730064</v>
      </c>
    </row>
    <row r="100" spans="1:9" s="34" customFormat="1" x14ac:dyDescent="0.25">
      <c r="A100" s="64"/>
      <c r="B100" s="64">
        <v>343</v>
      </c>
      <c r="C100" s="63"/>
      <c r="D100" s="66" t="s">
        <v>62</v>
      </c>
      <c r="E100" s="86">
        <f t="shared" ref="E100:G100" si="30">E101+E102</f>
        <v>9646.09</v>
      </c>
      <c r="F100" s="86"/>
      <c r="G100" s="86">
        <f t="shared" si="30"/>
        <v>1255.1400000000001</v>
      </c>
      <c r="H100" s="86"/>
      <c r="I100" s="86"/>
    </row>
    <row r="101" spans="1:9" s="94" customFormat="1" ht="26.25" x14ac:dyDescent="0.25">
      <c r="A101" s="91"/>
      <c r="B101" s="91">
        <v>3431</v>
      </c>
      <c r="C101" s="88"/>
      <c r="D101" s="95" t="s">
        <v>88</v>
      </c>
      <c r="E101" s="73">
        <v>1232.47</v>
      </c>
      <c r="F101" s="74"/>
      <c r="G101" s="74">
        <v>1255.1400000000001</v>
      </c>
      <c r="H101" s="74"/>
      <c r="I101" s="74"/>
    </row>
    <row r="102" spans="1:9" x14ac:dyDescent="0.25">
      <c r="A102" s="61"/>
      <c r="B102" s="61">
        <v>3433</v>
      </c>
      <c r="C102" s="63"/>
      <c r="D102" s="75" t="s">
        <v>63</v>
      </c>
      <c r="E102" s="73">
        <v>8413.6200000000008</v>
      </c>
      <c r="F102" s="74"/>
      <c r="G102" s="74">
        <v>0</v>
      </c>
      <c r="H102" s="74"/>
      <c r="I102" s="74"/>
    </row>
    <row r="103" spans="1:9" s="106" customFormat="1" ht="25.5" x14ac:dyDescent="0.25">
      <c r="A103" s="63"/>
      <c r="B103" s="63">
        <v>36</v>
      </c>
      <c r="C103" s="63"/>
      <c r="D103" s="76" t="s">
        <v>235</v>
      </c>
      <c r="E103" s="86">
        <f>E104</f>
        <v>1099.19</v>
      </c>
      <c r="F103" s="86">
        <v>0</v>
      </c>
      <c r="G103" s="86">
        <f t="shared" ref="G103" si="31">G104</f>
        <v>1395.56</v>
      </c>
      <c r="H103" s="86" t="s">
        <v>234</v>
      </c>
      <c r="I103" s="86" t="s">
        <v>234</v>
      </c>
    </row>
    <row r="104" spans="1:9" s="34" customFormat="1" ht="25.5" x14ac:dyDescent="0.25">
      <c r="A104" s="64"/>
      <c r="B104" s="64">
        <v>369</v>
      </c>
      <c r="C104" s="63"/>
      <c r="D104" s="66" t="s">
        <v>240</v>
      </c>
      <c r="E104" s="86">
        <f>E105</f>
        <v>1099.19</v>
      </c>
      <c r="F104" s="86"/>
      <c r="G104" s="86">
        <f>G105</f>
        <v>1395.56</v>
      </c>
      <c r="H104" s="86"/>
      <c r="I104" s="86"/>
    </row>
    <row r="105" spans="1:9" s="106" customFormat="1" ht="25.5" x14ac:dyDescent="0.25">
      <c r="A105" s="61"/>
      <c r="B105" s="61">
        <v>3691</v>
      </c>
      <c r="C105" s="63"/>
      <c r="D105" s="75" t="s">
        <v>241</v>
      </c>
      <c r="E105" s="73">
        <v>1099.19</v>
      </c>
      <c r="F105" s="74"/>
      <c r="G105" s="74">
        <v>1395.56</v>
      </c>
      <c r="H105" s="74"/>
      <c r="I105" s="74"/>
    </row>
    <row r="106" spans="1:9" ht="38.25" x14ac:dyDescent="0.25">
      <c r="A106" s="63"/>
      <c r="B106" s="63">
        <v>37</v>
      </c>
      <c r="C106" s="63"/>
      <c r="D106" s="76" t="s">
        <v>106</v>
      </c>
      <c r="E106" s="86">
        <f>E107</f>
        <v>119306.56</v>
      </c>
      <c r="F106" s="86">
        <v>122574.46</v>
      </c>
      <c r="G106" s="86">
        <f t="shared" ref="G106" si="32">G107</f>
        <v>101695.94</v>
      </c>
      <c r="H106" s="86">
        <f t="shared" ref="H106" si="33">G106/E106*100</f>
        <v>85.239185506647758</v>
      </c>
      <c r="I106" s="86">
        <f>G106/F106*100</f>
        <v>82.966663691604268</v>
      </c>
    </row>
    <row r="107" spans="1:9" s="34" customFormat="1" ht="25.5" x14ac:dyDescent="0.25">
      <c r="A107" s="64"/>
      <c r="B107" s="64">
        <v>372</v>
      </c>
      <c r="C107" s="63"/>
      <c r="D107" s="66" t="s">
        <v>76</v>
      </c>
      <c r="E107" s="86">
        <f t="shared" ref="E107:G107" si="34">SUM(E108:E110)</f>
        <v>119306.56</v>
      </c>
      <c r="F107" s="86"/>
      <c r="G107" s="86">
        <f t="shared" si="34"/>
        <v>101695.94</v>
      </c>
      <c r="H107" s="86"/>
      <c r="I107" s="86"/>
    </row>
    <row r="108" spans="1:9" ht="25.5" x14ac:dyDescent="0.25">
      <c r="A108" s="61"/>
      <c r="B108" s="61">
        <v>3721</v>
      </c>
      <c r="C108" s="63"/>
      <c r="D108" s="75" t="s">
        <v>77</v>
      </c>
      <c r="E108" s="73">
        <v>0</v>
      </c>
      <c r="F108" s="74"/>
      <c r="G108" s="74">
        <v>0</v>
      </c>
      <c r="H108" s="74"/>
      <c r="I108" s="74"/>
    </row>
    <row r="109" spans="1:9" ht="25.5" x14ac:dyDescent="0.25">
      <c r="A109" s="61"/>
      <c r="B109" s="61">
        <v>3722</v>
      </c>
      <c r="C109" s="63"/>
      <c r="D109" s="75" t="s">
        <v>78</v>
      </c>
      <c r="E109" s="73">
        <v>106354.04</v>
      </c>
      <c r="F109" s="74"/>
      <c r="G109" s="74">
        <v>101695.94</v>
      </c>
      <c r="H109" s="74"/>
      <c r="I109" s="74"/>
    </row>
    <row r="110" spans="1:9" ht="25.5" x14ac:dyDescent="0.25">
      <c r="A110" s="61"/>
      <c r="B110" s="61">
        <v>3723</v>
      </c>
      <c r="C110" s="63"/>
      <c r="D110" s="75" t="s">
        <v>92</v>
      </c>
      <c r="E110" s="97">
        <v>12952.52</v>
      </c>
      <c r="F110" s="97"/>
      <c r="G110" s="97"/>
      <c r="H110" s="97"/>
      <c r="I110" s="97"/>
    </row>
    <row r="111" spans="1:9" s="90" customFormat="1" x14ac:dyDescent="0.25">
      <c r="A111" s="87"/>
      <c r="B111" s="87">
        <v>38</v>
      </c>
      <c r="C111" s="88"/>
      <c r="D111" s="89" t="s">
        <v>147</v>
      </c>
      <c r="E111" s="86">
        <f>E112</f>
        <v>0</v>
      </c>
      <c r="F111" s="86">
        <v>0</v>
      </c>
      <c r="G111" s="86">
        <f t="shared" ref="G111" si="35">G112</f>
        <v>0</v>
      </c>
      <c r="H111" s="86"/>
      <c r="I111" s="86"/>
    </row>
    <row r="112" spans="1:9" s="90" customFormat="1" x14ac:dyDescent="0.25">
      <c r="A112" s="87"/>
      <c r="B112" s="87">
        <v>381</v>
      </c>
      <c r="C112" s="88"/>
      <c r="D112" s="89" t="s">
        <v>47</v>
      </c>
      <c r="E112" s="86">
        <f>E113</f>
        <v>0</v>
      </c>
      <c r="F112" s="86"/>
      <c r="G112" s="86">
        <f t="shared" ref="G112" si="36">G113</f>
        <v>0</v>
      </c>
      <c r="H112" s="86"/>
      <c r="I112" s="86"/>
    </row>
    <row r="113" spans="1:9" s="94" customFormat="1" x14ac:dyDescent="0.25">
      <c r="A113" s="91"/>
      <c r="B113" s="91">
        <v>3812</v>
      </c>
      <c r="C113" s="88"/>
      <c r="D113" s="92" t="s">
        <v>220</v>
      </c>
      <c r="E113" s="73">
        <v>0</v>
      </c>
      <c r="F113" s="73"/>
      <c r="G113" s="73">
        <v>0</v>
      </c>
      <c r="H113" s="73"/>
      <c r="I113" s="73"/>
    </row>
    <row r="114" spans="1:9" ht="25.5" x14ac:dyDescent="0.25">
      <c r="A114" s="131">
        <v>4</v>
      </c>
      <c r="B114" s="132"/>
      <c r="C114" s="132"/>
      <c r="D114" s="133" t="s">
        <v>14</v>
      </c>
      <c r="E114" s="134">
        <f>E115+E126</f>
        <v>219002.27999999997</v>
      </c>
      <c r="F114" s="134">
        <f>F115+F126</f>
        <v>502769.31</v>
      </c>
      <c r="G114" s="134">
        <f>G115+G126</f>
        <v>125273.87</v>
      </c>
      <c r="H114" s="134">
        <f t="shared" ref="H114:H126" si="37">G114/E114*100</f>
        <v>57.202084836742337</v>
      </c>
      <c r="I114" s="134">
        <f t="shared" ref="I114:I126" si="38">G114/F114*100</f>
        <v>24.916769482210437</v>
      </c>
    </row>
    <row r="115" spans="1:9" ht="25.5" x14ac:dyDescent="0.25">
      <c r="A115" s="56"/>
      <c r="B115" s="72">
        <v>42</v>
      </c>
      <c r="C115" s="72"/>
      <c r="D115" s="78" t="s">
        <v>29</v>
      </c>
      <c r="E115" s="83">
        <f t="shared" ref="E115:G115" si="39">E116+E118+E124</f>
        <v>165133.34999999998</v>
      </c>
      <c r="F115" s="83">
        <v>252769.31</v>
      </c>
      <c r="G115" s="83">
        <f t="shared" si="39"/>
        <v>125273.87</v>
      </c>
      <c r="H115" s="83">
        <f t="shared" si="37"/>
        <v>75.862247086975472</v>
      </c>
      <c r="I115" s="83">
        <f t="shared" si="38"/>
        <v>49.560553850465467</v>
      </c>
    </row>
    <row r="116" spans="1:9" s="34" customFormat="1" x14ac:dyDescent="0.25">
      <c r="A116" s="54"/>
      <c r="B116" s="54">
        <v>421</v>
      </c>
      <c r="C116" s="72"/>
      <c r="D116" s="77" t="s">
        <v>89</v>
      </c>
      <c r="E116" s="84">
        <f t="shared" ref="E116:G116" si="40">E117</f>
        <v>88510.14</v>
      </c>
      <c r="F116" s="84"/>
      <c r="G116" s="84">
        <f t="shared" si="40"/>
        <v>55593.75</v>
      </c>
      <c r="H116" s="83"/>
      <c r="I116" s="83"/>
    </row>
    <row r="117" spans="1:9" x14ac:dyDescent="0.25">
      <c r="A117" s="56"/>
      <c r="B117" s="56">
        <v>4212</v>
      </c>
      <c r="C117" s="72"/>
      <c r="D117" s="70" t="s">
        <v>90</v>
      </c>
      <c r="E117" s="97">
        <v>88510.14</v>
      </c>
      <c r="F117" s="97"/>
      <c r="G117" s="97">
        <v>55593.75</v>
      </c>
      <c r="H117" s="83"/>
      <c r="I117" s="83"/>
    </row>
    <row r="118" spans="1:9" s="34" customFormat="1" x14ac:dyDescent="0.25">
      <c r="A118" s="54"/>
      <c r="B118" s="54">
        <v>422</v>
      </c>
      <c r="C118" s="54"/>
      <c r="D118" s="77" t="s">
        <v>71</v>
      </c>
      <c r="E118" s="83">
        <f t="shared" ref="E118:G118" si="41">SUM(E119:E123)</f>
        <v>16954.379999999997</v>
      </c>
      <c r="F118" s="83"/>
      <c r="G118" s="83">
        <f t="shared" si="41"/>
        <v>6827.38</v>
      </c>
      <c r="H118" s="83"/>
      <c r="I118" s="83"/>
    </row>
    <row r="119" spans="1:9" x14ac:dyDescent="0.25">
      <c r="A119" s="56"/>
      <c r="B119" s="56">
        <v>4221</v>
      </c>
      <c r="C119" s="56"/>
      <c r="D119" s="70" t="s">
        <v>72</v>
      </c>
      <c r="E119" s="73">
        <v>11632.63</v>
      </c>
      <c r="F119" s="74"/>
      <c r="G119" s="74">
        <v>4367.13</v>
      </c>
      <c r="H119" s="83"/>
      <c r="I119" s="83"/>
    </row>
    <row r="120" spans="1:9" x14ac:dyDescent="0.25">
      <c r="A120" s="56"/>
      <c r="B120" s="56">
        <v>4223</v>
      </c>
      <c r="C120" s="56"/>
      <c r="D120" s="70" t="s">
        <v>152</v>
      </c>
      <c r="E120" s="73">
        <v>0</v>
      </c>
      <c r="F120" s="74"/>
      <c r="G120" s="74">
        <v>2460.25</v>
      </c>
      <c r="H120" s="83"/>
      <c r="I120" s="83"/>
    </row>
    <row r="121" spans="1:9" x14ac:dyDescent="0.25">
      <c r="A121" s="56"/>
      <c r="B121" s="56">
        <v>4225</v>
      </c>
      <c r="C121" s="56"/>
      <c r="D121" s="70" t="s">
        <v>153</v>
      </c>
      <c r="E121" s="73">
        <v>821.75</v>
      </c>
      <c r="F121" s="74"/>
      <c r="G121" s="74">
        <v>0</v>
      </c>
      <c r="H121" s="83"/>
      <c r="I121" s="83"/>
    </row>
    <row r="122" spans="1:9" x14ac:dyDescent="0.25">
      <c r="A122" s="56"/>
      <c r="B122" s="56">
        <v>4226</v>
      </c>
      <c r="C122" s="56"/>
      <c r="D122" s="70" t="s">
        <v>144</v>
      </c>
      <c r="E122" s="73">
        <v>0</v>
      </c>
      <c r="F122" s="74"/>
      <c r="G122" s="74">
        <v>0</v>
      </c>
      <c r="H122" s="83"/>
      <c r="I122" s="83"/>
    </row>
    <row r="123" spans="1:9" ht="25.5" x14ac:dyDescent="0.25">
      <c r="A123" s="56"/>
      <c r="B123" s="56">
        <v>4227</v>
      </c>
      <c r="C123" s="56"/>
      <c r="D123" s="70" t="s">
        <v>73</v>
      </c>
      <c r="E123" s="73">
        <v>4500</v>
      </c>
      <c r="F123" s="74"/>
      <c r="G123" s="74">
        <v>0</v>
      </c>
      <c r="H123" s="83"/>
      <c r="I123" s="83"/>
    </row>
    <row r="124" spans="1:9" s="34" customFormat="1" ht="25.5" x14ac:dyDescent="0.25">
      <c r="A124" s="54"/>
      <c r="B124" s="54">
        <v>424</v>
      </c>
      <c r="C124" s="54"/>
      <c r="D124" s="77" t="s">
        <v>74</v>
      </c>
      <c r="E124" s="83">
        <f t="shared" ref="E124:G124" si="42">E125</f>
        <v>59668.83</v>
      </c>
      <c r="F124" s="83"/>
      <c r="G124" s="83">
        <f t="shared" si="42"/>
        <v>62852.74</v>
      </c>
      <c r="H124" s="83"/>
      <c r="I124" s="83"/>
    </row>
    <row r="125" spans="1:9" x14ac:dyDescent="0.25">
      <c r="A125" s="56"/>
      <c r="B125" s="56">
        <v>4241</v>
      </c>
      <c r="C125" s="56"/>
      <c r="D125" s="70" t="s">
        <v>75</v>
      </c>
      <c r="E125" s="73">
        <v>59668.83</v>
      </c>
      <c r="F125" s="74"/>
      <c r="G125" s="74">
        <v>62852.74</v>
      </c>
      <c r="H125" s="83"/>
      <c r="I125" s="83"/>
    </row>
    <row r="126" spans="1:9" ht="25.5" x14ac:dyDescent="0.25">
      <c r="A126" s="56"/>
      <c r="B126" s="72">
        <v>45</v>
      </c>
      <c r="C126" s="72"/>
      <c r="D126" s="78" t="s">
        <v>93</v>
      </c>
      <c r="E126" s="83">
        <f t="shared" ref="E126:G127" si="43">E127</f>
        <v>53868.93</v>
      </c>
      <c r="F126" s="83">
        <v>250000</v>
      </c>
      <c r="G126" s="83">
        <f t="shared" si="43"/>
        <v>0</v>
      </c>
      <c r="H126" s="83">
        <f t="shared" si="37"/>
        <v>0</v>
      </c>
      <c r="I126" s="83">
        <f t="shared" si="38"/>
        <v>0</v>
      </c>
    </row>
    <row r="127" spans="1:9" s="34" customFormat="1" ht="25.5" x14ac:dyDescent="0.25">
      <c r="A127" s="54"/>
      <c r="B127" s="54">
        <v>451</v>
      </c>
      <c r="C127" s="72"/>
      <c r="D127" s="77" t="s">
        <v>94</v>
      </c>
      <c r="E127" s="84">
        <f t="shared" si="43"/>
        <v>53868.93</v>
      </c>
      <c r="F127" s="84"/>
      <c r="G127" s="84">
        <f t="shared" si="43"/>
        <v>0</v>
      </c>
      <c r="H127" s="83"/>
      <c r="I127" s="83"/>
    </row>
    <row r="128" spans="1:9" ht="25.5" x14ac:dyDescent="0.25">
      <c r="A128" s="56"/>
      <c r="B128" s="56">
        <v>4511</v>
      </c>
      <c r="C128" s="72"/>
      <c r="D128" s="70" t="s">
        <v>94</v>
      </c>
      <c r="E128" s="97">
        <v>53868.93</v>
      </c>
      <c r="F128" s="97"/>
      <c r="G128" s="97"/>
      <c r="H128" s="83"/>
      <c r="I128" s="83"/>
    </row>
  </sheetData>
  <mergeCells count="9">
    <mergeCell ref="A1:H1"/>
    <mergeCell ref="A9:D9"/>
    <mergeCell ref="A10:D10"/>
    <mergeCell ref="A54:D54"/>
    <mergeCell ref="A55:D55"/>
    <mergeCell ref="A7:H7"/>
    <mergeCell ref="A52:H52"/>
    <mergeCell ref="A3:H3"/>
    <mergeCell ref="A5:H5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7"/>
  <sheetViews>
    <sheetView workbookViewId="0">
      <selection activeCell="D35" sqref="D35"/>
    </sheetView>
  </sheetViews>
  <sheetFormatPr defaultRowHeight="15" x14ac:dyDescent="0.25"/>
  <cols>
    <col min="1" max="1" width="43.28515625" style="106" customWidth="1"/>
    <col min="2" max="4" width="25.28515625" style="106" customWidth="1"/>
    <col min="5" max="6" width="15.7109375" style="106" customWidth="1"/>
    <col min="7" max="16384" width="9.140625" style="106"/>
  </cols>
  <sheetData>
    <row r="1" spans="1:10" ht="42" customHeight="1" x14ac:dyDescent="0.25">
      <c r="A1" s="246" t="s">
        <v>265</v>
      </c>
      <c r="B1" s="264"/>
      <c r="C1" s="264"/>
      <c r="D1" s="264"/>
      <c r="E1" s="264"/>
      <c r="F1" s="264"/>
      <c r="G1" s="138"/>
      <c r="H1" s="138"/>
      <c r="I1" s="138"/>
      <c r="J1" s="138"/>
    </row>
    <row r="2" spans="1:10" ht="18" customHeight="1" x14ac:dyDescent="0.25">
      <c r="A2" s="108"/>
      <c r="B2" s="108"/>
      <c r="C2" s="108"/>
      <c r="D2" s="108"/>
      <c r="E2" s="108"/>
      <c r="F2" s="108"/>
    </row>
    <row r="3" spans="1:10" ht="15.75" customHeight="1" x14ac:dyDescent="0.25">
      <c r="A3" s="246" t="s">
        <v>21</v>
      </c>
      <c r="B3" s="246"/>
      <c r="C3" s="246"/>
      <c r="D3" s="246"/>
      <c r="E3" s="246"/>
      <c r="F3" s="138"/>
    </row>
    <row r="4" spans="1:10" ht="18" x14ac:dyDescent="0.25">
      <c r="B4" s="108"/>
      <c r="C4" s="108"/>
      <c r="D4" s="109"/>
      <c r="E4" s="109"/>
      <c r="F4" s="109"/>
    </row>
    <row r="5" spans="1:10" ht="18" customHeight="1" x14ac:dyDescent="0.25">
      <c r="A5" s="246" t="s">
        <v>7</v>
      </c>
      <c r="B5" s="246"/>
      <c r="C5" s="246"/>
      <c r="D5" s="246"/>
      <c r="E5" s="246"/>
      <c r="F5" s="138"/>
    </row>
    <row r="6" spans="1:10" ht="18" x14ac:dyDescent="0.25">
      <c r="A6" s="108"/>
      <c r="B6" s="108"/>
      <c r="C6" s="108"/>
      <c r="D6" s="109"/>
      <c r="E6" s="109"/>
      <c r="F6" s="109"/>
    </row>
    <row r="7" spans="1:10" ht="15.75" customHeight="1" x14ac:dyDescent="0.25">
      <c r="A7" s="246" t="s">
        <v>200</v>
      </c>
      <c r="B7" s="246"/>
      <c r="C7" s="246"/>
      <c r="D7" s="246"/>
      <c r="E7" s="246"/>
      <c r="F7" s="138"/>
    </row>
    <row r="8" spans="1:10" ht="18" x14ac:dyDescent="0.25">
      <c r="A8" s="108"/>
      <c r="B8" s="108"/>
      <c r="C8" s="108"/>
      <c r="D8" s="109"/>
      <c r="E8" s="109"/>
      <c r="F8" s="109"/>
    </row>
    <row r="9" spans="1:10" ht="25.5" x14ac:dyDescent="0.25">
      <c r="A9" s="118" t="s">
        <v>196</v>
      </c>
      <c r="B9" s="117" t="s">
        <v>266</v>
      </c>
      <c r="C9" s="118" t="s">
        <v>242</v>
      </c>
      <c r="D9" s="118" t="s">
        <v>267</v>
      </c>
      <c r="E9" s="118" t="s">
        <v>228</v>
      </c>
      <c r="F9" s="118" t="s">
        <v>228</v>
      </c>
    </row>
    <row r="10" spans="1:10" ht="9" customHeight="1" x14ac:dyDescent="0.25">
      <c r="A10" s="143" t="s">
        <v>225</v>
      </c>
      <c r="B10" s="144" t="s">
        <v>226</v>
      </c>
      <c r="C10" s="144" t="s">
        <v>227</v>
      </c>
      <c r="D10" s="144" t="s">
        <v>229</v>
      </c>
      <c r="E10" s="144" t="s">
        <v>230</v>
      </c>
      <c r="F10" s="144" t="s">
        <v>231</v>
      </c>
    </row>
    <row r="11" spans="1:10" s="34" customFormat="1" x14ac:dyDescent="0.25">
      <c r="A11" s="135" t="s">
        <v>232</v>
      </c>
      <c r="B11" s="137">
        <f>B12</f>
        <v>3801862.1</v>
      </c>
      <c r="C11" s="137">
        <f>C13+C15+C18+C21+C25</f>
        <v>5543393.2599999998</v>
      </c>
      <c r="D11" s="137">
        <f>D13+D15+D18+D21+D25</f>
        <v>4111568.0300000003</v>
      </c>
      <c r="E11" s="137">
        <f>D11/B11*100</f>
        <v>108.14616421779213</v>
      </c>
      <c r="F11" s="137">
        <f>D11/C11*100</f>
        <v>74.1705997961256</v>
      </c>
    </row>
    <row r="12" spans="1:10" s="34" customFormat="1" x14ac:dyDescent="0.25">
      <c r="A12" s="135" t="s">
        <v>233</v>
      </c>
      <c r="B12" s="137">
        <f>B14+B16+B19+B22+B26</f>
        <v>3801862.1</v>
      </c>
      <c r="C12" s="137">
        <f>C14+C16+C19+C22+C26+C23+C24</f>
        <v>5539893.2599999998</v>
      </c>
      <c r="D12" s="137">
        <f>D14+D16+D19+D22+D26</f>
        <v>4056935</v>
      </c>
      <c r="E12" s="137">
        <f t="shared" ref="E12:E26" si="0">D12/B12*100</f>
        <v>106.7091570733194</v>
      </c>
      <c r="F12" s="137">
        <f t="shared" ref="F12:F26" si="1">D12/C12*100</f>
        <v>73.231284604209151</v>
      </c>
    </row>
    <row r="13" spans="1:10" s="34" customFormat="1" x14ac:dyDescent="0.25">
      <c r="A13" s="119" t="s">
        <v>195</v>
      </c>
      <c r="B13" s="39">
        <f>B14</f>
        <v>383543.07</v>
      </c>
      <c r="C13" s="39">
        <f t="shared" ref="C13:D13" si="2">C14</f>
        <v>386347.41</v>
      </c>
      <c r="D13" s="39">
        <f t="shared" si="2"/>
        <v>348394.8</v>
      </c>
      <c r="E13" s="136">
        <f t="shared" si="0"/>
        <v>90.835900124593564</v>
      </c>
      <c r="F13" s="39">
        <f t="shared" si="1"/>
        <v>90.176558968002411</v>
      </c>
    </row>
    <row r="14" spans="1:10" x14ac:dyDescent="0.25">
      <c r="A14" s="115" t="s">
        <v>206</v>
      </c>
      <c r="B14" s="45">
        <v>383543.07</v>
      </c>
      <c r="C14" s="45">
        <v>386347.41</v>
      </c>
      <c r="D14" s="45">
        <v>348394.8</v>
      </c>
      <c r="E14" s="45">
        <f t="shared" si="0"/>
        <v>90.835900124593564</v>
      </c>
      <c r="F14" s="45">
        <f t="shared" si="1"/>
        <v>90.176558968002411</v>
      </c>
    </row>
    <row r="15" spans="1:10" s="34" customFormat="1" x14ac:dyDescent="0.25">
      <c r="A15" s="119" t="s">
        <v>193</v>
      </c>
      <c r="B15" s="136">
        <f>B16+B17</f>
        <v>5452.95</v>
      </c>
      <c r="C15" s="136">
        <f t="shared" ref="C15:D15" si="3">C16+C17</f>
        <v>8000</v>
      </c>
      <c r="D15" s="136">
        <f t="shared" si="3"/>
        <v>6731.49</v>
      </c>
      <c r="E15" s="136">
        <f t="shared" si="0"/>
        <v>123.44675817676671</v>
      </c>
      <c r="F15" s="136">
        <f t="shared" si="1"/>
        <v>84.143625</v>
      </c>
    </row>
    <row r="16" spans="1:10" x14ac:dyDescent="0.25">
      <c r="A16" s="62" t="s">
        <v>207</v>
      </c>
      <c r="B16" s="45">
        <v>5452.95</v>
      </c>
      <c r="C16" s="45">
        <v>8000</v>
      </c>
      <c r="D16" s="45">
        <v>6731.49</v>
      </c>
      <c r="E16" s="45">
        <f t="shared" si="0"/>
        <v>123.44675817676671</v>
      </c>
      <c r="F16" s="45">
        <f t="shared" si="1"/>
        <v>84.143625</v>
      </c>
    </row>
    <row r="17" spans="1:6" x14ac:dyDescent="0.25">
      <c r="A17" s="62" t="s">
        <v>218</v>
      </c>
      <c r="B17" s="45">
        <v>0</v>
      </c>
      <c r="C17" s="45">
        <v>0</v>
      </c>
      <c r="D17" s="45">
        <v>0</v>
      </c>
      <c r="E17" s="45"/>
      <c r="F17" s="45"/>
    </row>
    <row r="18" spans="1:6" s="34" customFormat="1" x14ac:dyDescent="0.25">
      <c r="A18" s="113" t="s">
        <v>199</v>
      </c>
      <c r="B18" s="31">
        <f>B19+B20</f>
        <v>117411.88</v>
      </c>
      <c r="C18" s="31">
        <f t="shared" ref="C18:D18" si="4">C19+C20</f>
        <v>128500</v>
      </c>
      <c r="D18" s="31">
        <f t="shared" si="4"/>
        <v>134349.87</v>
      </c>
      <c r="E18" s="31">
        <f t="shared" si="0"/>
        <v>114.42612962163624</v>
      </c>
      <c r="F18" s="31">
        <f t="shared" si="1"/>
        <v>104.55242801556419</v>
      </c>
    </row>
    <row r="19" spans="1:6" x14ac:dyDescent="0.25">
      <c r="A19" s="116" t="s">
        <v>208</v>
      </c>
      <c r="B19" s="33">
        <v>117411.88</v>
      </c>
      <c r="C19" s="45">
        <v>125000</v>
      </c>
      <c r="D19" s="45">
        <v>134217.87</v>
      </c>
      <c r="E19" s="45">
        <f t="shared" si="0"/>
        <v>114.31370488233388</v>
      </c>
      <c r="F19" s="45">
        <f t="shared" si="1"/>
        <v>107.37429599999999</v>
      </c>
    </row>
    <row r="20" spans="1:6" x14ac:dyDescent="0.25">
      <c r="A20" s="116" t="s">
        <v>264</v>
      </c>
      <c r="B20" s="33">
        <v>0</v>
      </c>
      <c r="C20" s="45">
        <v>3500</v>
      </c>
      <c r="D20" s="45">
        <v>132</v>
      </c>
      <c r="E20" s="45"/>
      <c r="F20" s="45">
        <f t="shared" si="1"/>
        <v>3.7714285714285714</v>
      </c>
    </row>
    <row r="21" spans="1:6" s="34" customFormat="1" x14ac:dyDescent="0.25">
      <c r="A21" s="120" t="s">
        <v>198</v>
      </c>
      <c r="B21" s="31">
        <f>B22+B23</f>
        <v>3285548.54</v>
      </c>
      <c r="C21" s="31">
        <f>C22+C23+C24</f>
        <v>5006865.8499999996</v>
      </c>
      <c r="D21" s="31">
        <f>D22+D23+D24</f>
        <v>3615221.8000000003</v>
      </c>
      <c r="E21" s="31">
        <f t="shared" si="0"/>
        <v>110.03404016061198</v>
      </c>
      <c r="F21" s="31">
        <f t="shared" si="1"/>
        <v>72.205285867605198</v>
      </c>
    </row>
    <row r="22" spans="1:6" x14ac:dyDescent="0.25">
      <c r="A22" s="115" t="s">
        <v>209</v>
      </c>
      <c r="B22" s="33">
        <v>3285548.54</v>
      </c>
      <c r="C22" s="45">
        <v>4953090</v>
      </c>
      <c r="D22" s="45">
        <v>3560720.77</v>
      </c>
      <c r="E22" s="44">
        <f t="shared" si="0"/>
        <v>108.37522948298917</v>
      </c>
      <c r="F22" s="44">
        <f t="shared" si="1"/>
        <v>71.888876842536675</v>
      </c>
    </row>
    <row r="23" spans="1:6" x14ac:dyDescent="0.25">
      <c r="A23" s="115" t="s">
        <v>263</v>
      </c>
      <c r="B23" s="33">
        <v>0</v>
      </c>
      <c r="C23" s="45">
        <v>12574.46</v>
      </c>
      <c r="D23" s="45">
        <v>12411.64</v>
      </c>
      <c r="E23" s="44" t="s">
        <v>234</v>
      </c>
      <c r="F23" s="44">
        <f t="shared" si="1"/>
        <v>98.705153143753293</v>
      </c>
    </row>
    <row r="24" spans="1:6" s="195" customFormat="1" x14ac:dyDescent="0.25">
      <c r="A24" s="115" t="s">
        <v>294</v>
      </c>
      <c r="B24" s="197">
        <v>0</v>
      </c>
      <c r="C24" s="197">
        <v>41201.39</v>
      </c>
      <c r="D24" s="197">
        <v>42089.39</v>
      </c>
      <c r="E24" s="44" t="s">
        <v>234</v>
      </c>
      <c r="F24" s="44">
        <f t="shared" si="1"/>
        <v>102.15526709171705</v>
      </c>
    </row>
    <row r="25" spans="1:6" s="34" customFormat="1" x14ac:dyDescent="0.25">
      <c r="A25" s="120" t="s">
        <v>210</v>
      </c>
      <c r="B25" s="31">
        <f>B26+B27</f>
        <v>9905.66</v>
      </c>
      <c r="C25" s="31">
        <f t="shared" ref="C25:D25" si="5">C26+C27</f>
        <v>13680</v>
      </c>
      <c r="D25" s="31">
        <f t="shared" si="5"/>
        <v>6870.07</v>
      </c>
      <c r="E25" s="31">
        <f t="shared" si="0"/>
        <v>69.354995023047422</v>
      </c>
      <c r="F25" s="31">
        <f t="shared" si="1"/>
        <v>50.219809941520467</v>
      </c>
    </row>
    <row r="26" spans="1:6" x14ac:dyDescent="0.25">
      <c r="A26" s="115" t="s">
        <v>211</v>
      </c>
      <c r="B26" s="33">
        <v>9905.66</v>
      </c>
      <c r="C26" s="45">
        <v>13680</v>
      </c>
      <c r="D26" s="45">
        <v>6870.07</v>
      </c>
      <c r="E26" s="44">
        <f t="shared" si="0"/>
        <v>69.354995023047422</v>
      </c>
      <c r="F26" s="44">
        <f t="shared" si="1"/>
        <v>50.219809941520467</v>
      </c>
    </row>
    <row r="27" spans="1:6" x14ac:dyDescent="0.25">
      <c r="A27" s="115" t="s">
        <v>219</v>
      </c>
      <c r="B27" s="33">
        <v>0</v>
      </c>
      <c r="C27" s="45">
        <v>0</v>
      </c>
      <c r="D27" s="45">
        <v>0</v>
      </c>
      <c r="E27" s="44"/>
      <c r="F27" s="44"/>
    </row>
    <row r="28" spans="1:6" ht="15.75" customHeight="1" x14ac:dyDescent="0.25">
      <c r="A28" s="246" t="s">
        <v>197</v>
      </c>
      <c r="B28" s="246"/>
      <c r="C28" s="246"/>
      <c r="D28" s="246"/>
      <c r="E28" s="246"/>
      <c r="F28" s="138"/>
    </row>
    <row r="29" spans="1:6" ht="18" x14ac:dyDescent="0.25">
      <c r="A29" s="108"/>
      <c r="B29" s="108"/>
      <c r="C29" s="108"/>
      <c r="D29" s="109"/>
      <c r="E29" s="109"/>
      <c r="F29" s="109"/>
    </row>
    <row r="30" spans="1:6" ht="25.5" x14ac:dyDescent="0.25">
      <c r="A30" s="118" t="s">
        <v>196</v>
      </c>
      <c r="B30" s="117" t="s">
        <v>266</v>
      </c>
      <c r="C30" s="118" t="s">
        <v>242</v>
      </c>
      <c r="D30" s="118" t="s">
        <v>267</v>
      </c>
      <c r="E30" s="118" t="s">
        <v>228</v>
      </c>
      <c r="F30" s="118" t="s">
        <v>228</v>
      </c>
    </row>
    <row r="31" spans="1:6" ht="9" customHeight="1" x14ac:dyDescent="0.25">
      <c r="A31" s="143" t="s">
        <v>225</v>
      </c>
      <c r="B31" s="144" t="s">
        <v>226</v>
      </c>
      <c r="C31" s="144" t="s">
        <v>227</v>
      </c>
      <c r="D31" s="144" t="s">
        <v>229</v>
      </c>
      <c r="E31" s="144" t="s">
        <v>230</v>
      </c>
      <c r="F31" s="144" t="s">
        <v>231</v>
      </c>
    </row>
    <row r="32" spans="1:6" x14ac:dyDescent="0.25">
      <c r="A32" s="135" t="s">
        <v>2</v>
      </c>
      <c r="B32" s="137">
        <f>B33+B35+B38+B41+B45</f>
        <v>3791993.63</v>
      </c>
      <c r="C32" s="137">
        <f>C33+C35+C38+C41+C45</f>
        <v>5543393.2599999998</v>
      </c>
      <c r="D32" s="137">
        <f>D33+D35+D38+D41+D45</f>
        <v>4329204.1500000004</v>
      </c>
      <c r="E32" s="137">
        <f t="shared" ref="E32:E46" si="6">D32/B32*100</f>
        <v>114.1669678912409</v>
      </c>
      <c r="F32" s="137">
        <f t="shared" ref="F32:F47" si="7">D32/C32*100</f>
        <v>78.096644905903716</v>
      </c>
    </row>
    <row r="33" spans="1:6" s="34" customFormat="1" x14ac:dyDescent="0.25">
      <c r="A33" s="119" t="s">
        <v>195</v>
      </c>
      <c r="B33" s="39">
        <f>B34</f>
        <v>384642.33</v>
      </c>
      <c r="C33" s="39">
        <f t="shared" ref="C33:D33" si="8">C34</f>
        <v>386347.41</v>
      </c>
      <c r="D33" s="39">
        <f t="shared" si="8"/>
        <v>331127.56</v>
      </c>
      <c r="E33" s="39">
        <f t="shared" si="6"/>
        <v>86.087134507530678</v>
      </c>
      <c r="F33" s="39">
        <f t="shared" si="7"/>
        <v>85.707203265579039</v>
      </c>
    </row>
    <row r="34" spans="1:6" x14ac:dyDescent="0.25">
      <c r="A34" s="115" t="s">
        <v>206</v>
      </c>
      <c r="B34" s="45">
        <v>384642.33</v>
      </c>
      <c r="C34" s="45">
        <v>386347.41</v>
      </c>
      <c r="D34" s="45">
        <v>331127.56</v>
      </c>
      <c r="E34" s="45">
        <f t="shared" si="6"/>
        <v>86.087134507530678</v>
      </c>
      <c r="F34" s="45">
        <f t="shared" si="7"/>
        <v>85.707203265579039</v>
      </c>
    </row>
    <row r="35" spans="1:6" s="34" customFormat="1" x14ac:dyDescent="0.25">
      <c r="A35" s="119" t="s">
        <v>193</v>
      </c>
      <c r="B35" s="136">
        <f>B36+B37</f>
        <v>8423.23</v>
      </c>
      <c r="C35" s="136">
        <f t="shared" ref="C35:D35" si="9">C36+C37</f>
        <v>8000</v>
      </c>
      <c r="D35" s="136">
        <f t="shared" si="9"/>
        <v>1207.81</v>
      </c>
      <c r="E35" s="136">
        <f t="shared" si="6"/>
        <v>14.339036212949189</v>
      </c>
      <c r="F35" s="136">
        <f t="shared" si="7"/>
        <v>15.097625000000001</v>
      </c>
    </row>
    <row r="36" spans="1:6" x14ac:dyDescent="0.25">
      <c r="A36" s="62" t="s">
        <v>207</v>
      </c>
      <c r="B36" s="45">
        <v>8423.23</v>
      </c>
      <c r="C36" s="45">
        <v>8000</v>
      </c>
      <c r="D36" s="45">
        <v>1207.81</v>
      </c>
      <c r="E36" s="45">
        <f t="shared" si="6"/>
        <v>14.339036212949189</v>
      </c>
      <c r="F36" s="45">
        <f t="shared" si="7"/>
        <v>15.097625000000001</v>
      </c>
    </row>
    <row r="37" spans="1:6" x14ac:dyDescent="0.25">
      <c r="A37" s="62" t="s">
        <v>218</v>
      </c>
      <c r="B37" s="45">
        <v>0</v>
      </c>
      <c r="C37" s="45">
        <v>0</v>
      </c>
      <c r="D37" s="45">
        <v>0</v>
      </c>
      <c r="E37" s="45" t="s">
        <v>234</v>
      </c>
      <c r="F37" s="45" t="s">
        <v>234</v>
      </c>
    </row>
    <row r="38" spans="1:6" s="34" customFormat="1" x14ac:dyDescent="0.25">
      <c r="A38" s="113" t="s">
        <v>199</v>
      </c>
      <c r="B38" s="31">
        <f>B39+B40</f>
        <v>99940.67</v>
      </c>
      <c r="C38" s="31">
        <f t="shared" ref="C38:D38" si="10">C39+C40</f>
        <v>128500</v>
      </c>
      <c r="D38" s="31">
        <f t="shared" si="10"/>
        <v>170293.47</v>
      </c>
      <c r="E38" s="31">
        <f t="shared" si="6"/>
        <v>170.39456509547114</v>
      </c>
      <c r="F38" s="31">
        <f t="shared" si="7"/>
        <v>132.52410116731517</v>
      </c>
    </row>
    <row r="39" spans="1:6" x14ac:dyDescent="0.25">
      <c r="A39" s="116" t="s">
        <v>208</v>
      </c>
      <c r="B39" s="33">
        <v>99940.67</v>
      </c>
      <c r="C39" s="45">
        <v>125000</v>
      </c>
      <c r="D39" s="45">
        <v>170293.47</v>
      </c>
      <c r="E39" s="45">
        <f t="shared" si="6"/>
        <v>170.39456509547114</v>
      </c>
      <c r="F39" s="45">
        <f t="shared" si="7"/>
        <v>136.23477600000001</v>
      </c>
    </row>
    <row r="40" spans="1:6" x14ac:dyDescent="0.25">
      <c r="A40" s="116" t="s">
        <v>264</v>
      </c>
      <c r="B40" s="33">
        <v>0</v>
      </c>
      <c r="C40" s="45">
        <v>3500</v>
      </c>
      <c r="D40" s="45">
        <v>0</v>
      </c>
      <c r="E40" s="45" t="s">
        <v>234</v>
      </c>
      <c r="F40" s="45">
        <f t="shared" si="7"/>
        <v>0</v>
      </c>
    </row>
    <row r="41" spans="1:6" s="34" customFormat="1" x14ac:dyDescent="0.25">
      <c r="A41" s="120" t="s">
        <v>198</v>
      </c>
      <c r="B41" s="31">
        <f>B42+B43</f>
        <v>3289844.94</v>
      </c>
      <c r="C41" s="31">
        <f>C42+C43+C44</f>
        <v>5006865.8499999996</v>
      </c>
      <c r="D41" s="31">
        <f>D42+D43+D44</f>
        <v>3819738.3800000004</v>
      </c>
      <c r="E41" s="31">
        <f t="shared" si="6"/>
        <v>116.10694271809663</v>
      </c>
      <c r="F41" s="31">
        <f t="shared" si="7"/>
        <v>76.290008449097968</v>
      </c>
    </row>
    <row r="42" spans="1:6" x14ac:dyDescent="0.25">
      <c r="A42" s="115" t="s">
        <v>209</v>
      </c>
      <c r="B42" s="33">
        <v>3289844.94</v>
      </c>
      <c r="C42" s="45">
        <v>4953090</v>
      </c>
      <c r="D42" s="45">
        <v>3765237.35</v>
      </c>
      <c r="E42" s="44">
        <f t="shared" si="6"/>
        <v>114.45029837789255</v>
      </c>
      <c r="F42" s="44">
        <f t="shared" si="7"/>
        <v>76.01794738234112</v>
      </c>
    </row>
    <row r="43" spans="1:6" x14ac:dyDescent="0.25">
      <c r="A43" s="115" t="s">
        <v>263</v>
      </c>
      <c r="B43" s="33">
        <v>0</v>
      </c>
      <c r="C43" s="45">
        <v>12574.46</v>
      </c>
      <c r="D43" s="45">
        <v>12411.64</v>
      </c>
      <c r="E43" s="44" t="s">
        <v>234</v>
      </c>
      <c r="F43" s="44" t="s">
        <v>234</v>
      </c>
    </row>
    <row r="44" spans="1:6" s="195" customFormat="1" x14ac:dyDescent="0.25">
      <c r="A44" s="115" t="s">
        <v>294</v>
      </c>
      <c r="B44" s="197"/>
      <c r="C44" s="197">
        <v>41201.39</v>
      </c>
      <c r="D44" s="197">
        <v>42089.39</v>
      </c>
      <c r="E44" s="230"/>
      <c r="F44" s="230"/>
    </row>
    <row r="45" spans="1:6" s="34" customFormat="1" x14ac:dyDescent="0.25">
      <c r="A45" s="120" t="s">
        <v>210</v>
      </c>
      <c r="B45" s="31">
        <f>B46+B47</f>
        <v>9142.4599999999991</v>
      </c>
      <c r="C45" s="31">
        <f t="shared" ref="C45:D45" si="11">C46+C47</f>
        <v>13680</v>
      </c>
      <c r="D45" s="31">
        <f t="shared" si="11"/>
        <v>6836.93</v>
      </c>
      <c r="E45" s="31">
        <f t="shared" si="6"/>
        <v>74.782170225519181</v>
      </c>
      <c r="F45" s="31">
        <f t="shared" si="7"/>
        <v>49.977558479532163</v>
      </c>
    </row>
    <row r="46" spans="1:6" x14ac:dyDescent="0.25">
      <c r="A46" s="115" t="s">
        <v>211</v>
      </c>
      <c r="B46" s="33">
        <v>9142.4599999999991</v>
      </c>
      <c r="C46" s="45">
        <v>13680</v>
      </c>
      <c r="D46" s="45">
        <v>6836.93</v>
      </c>
      <c r="E46" s="44">
        <f t="shared" si="6"/>
        <v>74.782170225519181</v>
      </c>
      <c r="F46" s="44">
        <f t="shared" si="7"/>
        <v>49.977558479532163</v>
      </c>
    </row>
    <row r="47" spans="1:6" x14ac:dyDescent="0.25">
      <c r="A47" s="115" t="s">
        <v>219</v>
      </c>
      <c r="B47" s="33">
        <v>0</v>
      </c>
      <c r="C47" s="45">
        <v>0</v>
      </c>
      <c r="D47" s="45">
        <v>0</v>
      </c>
      <c r="E47" s="44" t="s">
        <v>234</v>
      </c>
      <c r="F47" s="44" t="s">
        <v>234</v>
      </c>
    </row>
  </sheetData>
  <mergeCells count="5">
    <mergeCell ref="A3:E3"/>
    <mergeCell ref="A5:E5"/>
    <mergeCell ref="A7:E7"/>
    <mergeCell ref="A28:E28"/>
    <mergeCell ref="A1:F1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2"/>
  <sheetViews>
    <sheetView workbookViewId="0">
      <selection activeCell="C16" sqref="C16"/>
    </sheetView>
  </sheetViews>
  <sheetFormatPr defaultRowHeight="15" x14ac:dyDescent="0.25"/>
  <cols>
    <col min="1" max="1" width="46.85546875" customWidth="1"/>
    <col min="2" max="2" width="25.28515625" customWidth="1"/>
    <col min="3" max="3" width="24.28515625" customWidth="1"/>
    <col min="4" max="4" width="25.28515625" style="106" customWidth="1"/>
    <col min="5" max="6" width="15.7109375" customWidth="1"/>
  </cols>
  <sheetData>
    <row r="1" spans="1:10" ht="42" customHeight="1" x14ac:dyDescent="0.25">
      <c r="A1" s="246" t="s">
        <v>265</v>
      </c>
      <c r="B1" s="264"/>
      <c r="C1" s="264"/>
      <c r="D1" s="264"/>
      <c r="E1" s="264"/>
      <c r="F1" s="264"/>
      <c r="G1" s="138"/>
      <c r="H1" s="138"/>
      <c r="I1" s="138"/>
      <c r="J1" s="138"/>
    </row>
    <row r="2" spans="1:10" ht="18" customHeight="1" x14ac:dyDescent="0.25">
      <c r="A2" s="26"/>
      <c r="B2" s="26"/>
      <c r="C2" s="26"/>
      <c r="D2" s="108"/>
      <c r="E2" s="26"/>
      <c r="F2" s="26"/>
    </row>
    <row r="3" spans="1:10" ht="15.75" x14ac:dyDescent="0.25">
      <c r="A3" s="246" t="s">
        <v>21</v>
      </c>
      <c r="B3" s="246"/>
      <c r="C3" s="246"/>
      <c r="D3" s="246"/>
      <c r="E3" s="248"/>
      <c r="F3" s="248"/>
    </row>
    <row r="4" spans="1:10" ht="18" x14ac:dyDescent="0.25">
      <c r="A4" s="26"/>
      <c r="B4" s="26"/>
      <c r="C4" s="26"/>
      <c r="D4" s="108"/>
      <c r="E4" s="6"/>
      <c r="F4" s="6"/>
    </row>
    <row r="5" spans="1:10" ht="18" customHeight="1" x14ac:dyDescent="0.25">
      <c r="A5" s="246" t="s">
        <v>7</v>
      </c>
      <c r="B5" s="247"/>
      <c r="C5" s="247"/>
      <c r="D5" s="247"/>
      <c r="E5" s="247"/>
      <c r="F5" s="247"/>
    </row>
    <row r="6" spans="1:10" ht="18" x14ac:dyDescent="0.25">
      <c r="A6" s="26"/>
      <c r="B6" s="26"/>
      <c r="C6" s="26"/>
      <c r="D6" s="108"/>
      <c r="E6" s="6"/>
      <c r="F6" s="6"/>
    </row>
    <row r="7" spans="1:10" ht="15.75" x14ac:dyDescent="0.25">
      <c r="A7" s="246" t="s">
        <v>15</v>
      </c>
      <c r="B7" s="275"/>
      <c r="C7" s="275"/>
      <c r="D7" s="275"/>
      <c r="E7" s="275"/>
      <c r="F7" s="275"/>
    </row>
    <row r="8" spans="1:10" ht="18" x14ac:dyDescent="0.25">
      <c r="A8" s="26"/>
      <c r="B8" s="26"/>
      <c r="C8" s="26"/>
      <c r="D8" s="108"/>
      <c r="E8" s="6"/>
      <c r="F8" s="6"/>
    </row>
    <row r="9" spans="1:10" ht="25.5" x14ac:dyDescent="0.25">
      <c r="A9" s="22" t="s">
        <v>16</v>
      </c>
      <c r="B9" s="117" t="s">
        <v>266</v>
      </c>
      <c r="C9" s="118" t="s">
        <v>242</v>
      </c>
      <c r="D9" s="118" t="s">
        <v>267</v>
      </c>
      <c r="E9" s="118" t="s">
        <v>228</v>
      </c>
      <c r="F9" s="118" t="s">
        <v>228</v>
      </c>
    </row>
    <row r="10" spans="1:10" s="106" customFormat="1" ht="9" customHeight="1" x14ac:dyDescent="0.25">
      <c r="A10" s="143" t="s">
        <v>225</v>
      </c>
      <c r="B10" s="144" t="s">
        <v>226</v>
      </c>
      <c r="C10" s="144" t="s">
        <v>227</v>
      </c>
      <c r="D10" s="144" t="s">
        <v>229</v>
      </c>
      <c r="E10" s="144" t="s">
        <v>230</v>
      </c>
      <c r="F10" s="144" t="s">
        <v>231</v>
      </c>
    </row>
    <row r="11" spans="1:10" s="34" customFormat="1" ht="15.75" customHeight="1" x14ac:dyDescent="0.25">
      <c r="A11" s="102" t="s">
        <v>17</v>
      </c>
      <c r="B11" s="104">
        <f>B12+B15</f>
        <v>3791993.63</v>
      </c>
      <c r="C11" s="104">
        <f t="shared" ref="C11:D11" si="0">C12+C15</f>
        <v>13668953</v>
      </c>
      <c r="D11" s="104">
        <f t="shared" si="0"/>
        <v>4329204.1500000004</v>
      </c>
      <c r="E11" s="104">
        <f>D11/B11*100</f>
        <v>114.1669678912409</v>
      </c>
      <c r="F11" s="104">
        <f>D11/C11*100</f>
        <v>31.67180507534118</v>
      </c>
    </row>
    <row r="12" spans="1:10" s="34" customFormat="1" ht="15.75" customHeight="1" x14ac:dyDescent="0.25">
      <c r="A12" s="101" t="s">
        <v>169</v>
      </c>
      <c r="B12" s="103">
        <f t="shared" ref="B12:D13" si="1">B13</f>
        <v>0</v>
      </c>
      <c r="C12" s="103">
        <v>0</v>
      </c>
      <c r="D12" s="103">
        <f t="shared" si="1"/>
        <v>0</v>
      </c>
      <c r="E12" s="103" t="e">
        <f>D12/B12*100</f>
        <v>#DIV/0!</v>
      </c>
      <c r="F12" s="103" t="e">
        <f>D12/C12*100</f>
        <v>#DIV/0!</v>
      </c>
    </row>
    <row r="13" spans="1:10" s="34" customFormat="1" x14ac:dyDescent="0.25">
      <c r="A13" s="100" t="s">
        <v>170</v>
      </c>
      <c r="B13" s="31">
        <f t="shared" si="1"/>
        <v>0</v>
      </c>
      <c r="C13" s="31"/>
      <c r="D13" s="31">
        <f t="shared" si="1"/>
        <v>0</v>
      </c>
      <c r="E13" s="31"/>
      <c r="F13" s="31"/>
    </row>
    <row r="14" spans="1:10" x14ac:dyDescent="0.25">
      <c r="A14" s="19" t="s">
        <v>171</v>
      </c>
      <c r="B14" s="33"/>
      <c r="C14" s="33"/>
      <c r="D14" s="33"/>
      <c r="E14" s="33"/>
      <c r="F14" s="33"/>
    </row>
    <row r="15" spans="1:10" s="34" customFormat="1" ht="15.75" customHeight="1" x14ac:dyDescent="0.25">
      <c r="A15" s="101" t="s">
        <v>168</v>
      </c>
      <c r="B15" s="103">
        <f t="shared" ref="B15" si="2">B16+B18+B20+B22</f>
        <v>3791993.63</v>
      </c>
      <c r="C15" s="103">
        <f>C16+C20+C22+C18</f>
        <v>13668953</v>
      </c>
      <c r="D15" s="103">
        <f t="shared" ref="D15" si="3">D16+D18+D20+D22</f>
        <v>4329204.1500000004</v>
      </c>
      <c r="E15" s="103">
        <f>D15/B15*100</f>
        <v>114.1669678912409</v>
      </c>
      <c r="F15" s="103">
        <f>D15/C15*100</f>
        <v>31.67180507534118</v>
      </c>
    </row>
    <row r="16" spans="1:10" s="34" customFormat="1" x14ac:dyDescent="0.25">
      <c r="A16" s="100" t="s">
        <v>167</v>
      </c>
      <c r="B16" s="31">
        <f t="shared" ref="B16:D16" si="4">B17</f>
        <v>3441711.75</v>
      </c>
      <c r="C16" s="31">
        <f>C17</f>
        <v>3101900</v>
      </c>
      <c r="D16" s="31">
        <f t="shared" si="4"/>
        <v>4329204.1500000004</v>
      </c>
      <c r="E16" s="31"/>
      <c r="F16" s="31"/>
    </row>
    <row r="17" spans="1:6" x14ac:dyDescent="0.25">
      <c r="A17" s="19" t="s">
        <v>166</v>
      </c>
      <c r="B17" s="33">
        <v>3441711.75</v>
      </c>
      <c r="C17" s="33">
        <v>3101900</v>
      </c>
      <c r="D17" s="33">
        <v>4329204.1500000004</v>
      </c>
      <c r="E17" s="33"/>
      <c r="F17" s="33"/>
    </row>
    <row r="18" spans="1:6" s="34" customFormat="1" x14ac:dyDescent="0.25">
      <c r="A18" s="13" t="s">
        <v>165</v>
      </c>
      <c r="B18" s="31">
        <f t="shared" ref="B18:D18" si="5">B19</f>
        <v>0</v>
      </c>
      <c r="C18" s="31">
        <f>C19</f>
        <v>5680311</v>
      </c>
      <c r="D18" s="31">
        <f t="shared" si="5"/>
        <v>0</v>
      </c>
      <c r="E18" s="31"/>
      <c r="F18" s="31"/>
    </row>
    <row r="19" spans="1:6" x14ac:dyDescent="0.25">
      <c r="A19" s="19" t="s">
        <v>172</v>
      </c>
      <c r="B19" s="33">
        <v>0</v>
      </c>
      <c r="C19" s="33">
        <v>5680311</v>
      </c>
      <c r="D19" s="33">
        <v>0</v>
      </c>
      <c r="E19" s="33"/>
      <c r="F19" s="33"/>
    </row>
    <row r="20" spans="1:6" s="34" customFormat="1" x14ac:dyDescent="0.25">
      <c r="A20" s="16" t="s">
        <v>173</v>
      </c>
      <c r="B20" s="31">
        <f t="shared" ref="B20:D20" si="6">B21</f>
        <v>0</v>
      </c>
      <c r="C20" s="31">
        <f>C21</f>
        <v>4759242</v>
      </c>
      <c r="D20" s="31">
        <f t="shared" si="6"/>
        <v>0</v>
      </c>
      <c r="E20" s="31"/>
      <c r="F20" s="31"/>
    </row>
    <row r="21" spans="1:6" x14ac:dyDescent="0.25">
      <c r="A21" s="19" t="s">
        <v>174</v>
      </c>
      <c r="B21" s="33">
        <v>0</v>
      </c>
      <c r="C21" s="33">
        <v>4759242</v>
      </c>
      <c r="D21" s="33"/>
      <c r="E21" s="33"/>
      <c r="F21" s="33"/>
    </row>
    <row r="22" spans="1:6" s="34" customFormat="1" x14ac:dyDescent="0.25">
      <c r="A22" s="16" t="s">
        <v>175</v>
      </c>
      <c r="B22" s="31">
        <f t="shared" ref="B22:D22" si="7">B23</f>
        <v>350281.88</v>
      </c>
      <c r="C22" s="31">
        <f>C23</f>
        <v>127500</v>
      </c>
      <c r="D22" s="31">
        <f t="shared" si="7"/>
        <v>0</v>
      </c>
      <c r="E22" s="31"/>
      <c r="F22" s="31"/>
    </row>
    <row r="23" spans="1:6" x14ac:dyDescent="0.25">
      <c r="A23" s="19" t="s">
        <v>176</v>
      </c>
      <c r="B23" s="33">
        <v>350281.88</v>
      </c>
      <c r="C23" s="33">
        <v>127500</v>
      </c>
      <c r="D23" s="33"/>
      <c r="E23" s="33"/>
      <c r="F23" s="33"/>
    </row>
    <row r="27" spans="1:6" x14ac:dyDescent="0.25">
      <c r="B27" s="106"/>
      <c r="C27" s="106"/>
    </row>
    <row r="28" spans="1:6" x14ac:dyDescent="0.25">
      <c r="B28" s="106"/>
      <c r="C28" s="106"/>
      <c r="E28" s="106"/>
    </row>
    <row r="29" spans="1:6" x14ac:dyDescent="0.25">
      <c r="B29" s="106"/>
      <c r="C29" s="106"/>
      <c r="E29" s="106"/>
    </row>
    <row r="30" spans="1:6" x14ac:dyDescent="0.25">
      <c r="B30" s="106"/>
      <c r="C30" s="106"/>
    </row>
    <row r="31" spans="1:6" x14ac:dyDescent="0.25">
      <c r="C31" s="106"/>
    </row>
    <row r="32" spans="1:6" x14ac:dyDescent="0.25">
      <c r="C32" s="106"/>
    </row>
  </sheetData>
  <mergeCells count="4">
    <mergeCell ref="A3:F3"/>
    <mergeCell ref="A5:F5"/>
    <mergeCell ref="A7:F7"/>
    <mergeCell ref="A1:F1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  <col min="8" max="9" width="15.7109375" customWidth="1"/>
  </cols>
  <sheetData>
    <row r="1" spans="1:10" ht="42" customHeight="1" x14ac:dyDescent="0.25">
      <c r="A1" s="246" t="s">
        <v>265</v>
      </c>
      <c r="B1" s="264"/>
      <c r="C1" s="264"/>
      <c r="D1" s="264"/>
      <c r="E1" s="264"/>
      <c r="F1" s="264"/>
      <c r="G1" s="264"/>
      <c r="H1" s="264"/>
      <c r="I1" s="264"/>
      <c r="J1" s="138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10" ht="15.75" x14ac:dyDescent="0.25">
      <c r="A3" s="246" t="s">
        <v>21</v>
      </c>
      <c r="B3" s="246"/>
      <c r="C3" s="246"/>
      <c r="D3" s="246"/>
      <c r="E3" s="246"/>
      <c r="F3" s="246"/>
      <c r="G3" s="246"/>
      <c r="H3" s="248"/>
      <c r="I3" s="248"/>
    </row>
    <row r="4" spans="1:10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10" ht="18" customHeight="1" x14ac:dyDescent="0.25">
      <c r="A5" s="246" t="s">
        <v>215</v>
      </c>
      <c r="B5" s="247"/>
      <c r="C5" s="247"/>
      <c r="D5" s="247"/>
      <c r="E5" s="247"/>
      <c r="F5" s="247"/>
      <c r="G5" s="247"/>
      <c r="H5" s="247"/>
      <c r="I5" s="247"/>
    </row>
    <row r="6" spans="1:10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10" ht="25.5" x14ac:dyDescent="0.25">
      <c r="A7" s="22" t="s">
        <v>8</v>
      </c>
      <c r="B7" s="21" t="s">
        <v>9</v>
      </c>
      <c r="C7" s="21" t="s">
        <v>10</v>
      </c>
      <c r="D7" s="21" t="s">
        <v>30</v>
      </c>
      <c r="E7" s="117" t="s">
        <v>266</v>
      </c>
      <c r="F7" s="118" t="s">
        <v>242</v>
      </c>
      <c r="G7" s="118" t="s">
        <v>267</v>
      </c>
      <c r="H7" s="118" t="s">
        <v>228</v>
      </c>
      <c r="I7" s="118" t="s">
        <v>228</v>
      </c>
    </row>
    <row r="8" spans="1:10" s="106" customFormat="1" x14ac:dyDescent="0.25">
      <c r="A8" s="114"/>
      <c r="B8" s="114"/>
      <c r="C8" s="115"/>
      <c r="D8" s="66" t="s">
        <v>204</v>
      </c>
      <c r="E8" s="71">
        <v>0</v>
      </c>
      <c r="F8" s="71">
        <v>0</v>
      </c>
      <c r="G8" s="71">
        <v>0</v>
      </c>
      <c r="H8" s="71">
        <v>0</v>
      </c>
      <c r="I8" s="71">
        <v>0</v>
      </c>
    </row>
    <row r="9" spans="1:10" ht="25.5" x14ac:dyDescent="0.25">
      <c r="A9" s="13">
        <v>8</v>
      </c>
      <c r="B9" s="13"/>
      <c r="C9" s="13"/>
      <c r="D9" s="13" t="s">
        <v>18</v>
      </c>
      <c r="E9" s="71">
        <v>0</v>
      </c>
      <c r="F9" s="105">
        <v>0</v>
      </c>
      <c r="G9" s="105">
        <v>0</v>
      </c>
      <c r="H9" s="105">
        <v>0</v>
      </c>
      <c r="I9" s="105">
        <v>0</v>
      </c>
    </row>
    <row r="10" spans="1:10" x14ac:dyDescent="0.25">
      <c r="A10" s="13"/>
      <c r="B10" s="18">
        <v>84</v>
      </c>
      <c r="C10" s="18"/>
      <c r="D10" s="18" t="s">
        <v>23</v>
      </c>
      <c r="E10" s="10"/>
      <c r="F10" s="11"/>
      <c r="G10" s="11"/>
      <c r="H10" s="11"/>
      <c r="I10" s="11"/>
    </row>
    <row r="11" spans="1:10" x14ac:dyDescent="0.25">
      <c r="A11" s="14"/>
      <c r="B11" s="14"/>
      <c r="C11" s="15"/>
      <c r="D11" s="20"/>
      <c r="E11" s="10"/>
      <c r="F11" s="11"/>
      <c r="G11" s="11"/>
      <c r="H11" s="11"/>
      <c r="I11" s="11"/>
    </row>
    <row r="12" spans="1:10" s="106" customFormat="1" x14ac:dyDescent="0.25">
      <c r="A12" s="114"/>
      <c r="B12" s="114"/>
      <c r="C12" s="115"/>
      <c r="D12" s="66" t="s">
        <v>201</v>
      </c>
      <c r="E12" s="71">
        <v>0</v>
      </c>
      <c r="F12" s="71">
        <v>0</v>
      </c>
      <c r="G12" s="71">
        <v>0</v>
      </c>
      <c r="H12" s="71">
        <v>0</v>
      </c>
      <c r="I12" s="71">
        <v>0</v>
      </c>
    </row>
    <row r="13" spans="1:10" ht="25.5" x14ac:dyDescent="0.25">
      <c r="A13" s="16">
        <v>5</v>
      </c>
      <c r="B13" s="17"/>
      <c r="C13" s="17"/>
      <c r="D13" s="27" t="s">
        <v>19</v>
      </c>
      <c r="E13" s="71">
        <v>0</v>
      </c>
      <c r="F13" s="105">
        <v>0</v>
      </c>
      <c r="G13" s="105">
        <v>0</v>
      </c>
      <c r="H13" s="105">
        <v>0</v>
      </c>
      <c r="I13" s="105">
        <v>0</v>
      </c>
    </row>
    <row r="14" spans="1:10" ht="25.5" x14ac:dyDescent="0.25">
      <c r="A14" s="18"/>
      <c r="B14" s="18">
        <v>54</v>
      </c>
      <c r="C14" s="18"/>
      <c r="D14" s="28" t="s">
        <v>24</v>
      </c>
      <c r="E14" s="10"/>
      <c r="F14" s="11"/>
      <c r="G14" s="11"/>
      <c r="H14" s="11"/>
      <c r="I14" s="12"/>
    </row>
  </sheetData>
  <mergeCells count="3">
    <mergeCell ref="A3:I3"/>
    <mergeCell ref="A5:I5"/>
    <mergeCell ref="A1:I1"/>
  </mergeCells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"/>
  <sheetViews>
    <sheetView workbookViewId="0">
      <selection activeCell="C20" sqref="C20"/>
    </sheetView>
  </sheetViews>
  <sheetFormatPr defaultRowHeight="15" x14ac:dyDescent="0.25"/>
  <cols>
    <col min="1" max="1" width="35" style="106" customWidth="1"/>
    <col min="2" max="4" width="25.28515625" style="106" customWidth="1"/>
    <col min="5" max="6" width="15.7109375" style="106" customWidth="1"/>
    <col min="7" max="16384" width="9.140625" style="106"/>
  </cols>
  <sheetData>
    <row r="1" spans="1:10" ht="42" customHeight="1" x14ac:dyDescent="0.25">
      <c r="A1" s="246" t="s">
        <v>265</v>
      </c>
      <c r="B1" s="264"/>
      <c r="C1" s="264"/>
      <c r="D1" s="264"/>
      <c r="E1" s="264"/>
      <c r="F1" s="264"/>
      <c r="G1" s="138"/>
      <c r="H1" s="138"/>
      <c r="I1" s="138"/>
      <c r="J1" s="138"/>
    </row>
    <row r="2" spans="1:10" ht="18" customHeight="1" x14ac:dyDescent="0.25">
      <c r="A2" s="108"/>
      <c r="B2" s="108"/>
      <c r="C2" s="108"/>
      <c r="D2" s="108"/>
      <c r="E2" s="108"/>
      <c r="F2" s="108"/>
    </row>
    <row r="3" spans="1:10" ht="15.75" customHeight="1" x14ac:dyDescent="0.25">
      <c r="A3" s="246" t="s">
        <v>21</v>
      </c>
      <c r="B3" s="246"/>
      <c r="C3" s="246"/>
      <c r="D3" s="246"/>
      <c r="E3" s="246"/>
      <c r="F3" s="246"/>
    </row>
    <row r="4" spans="1:10" ht="18" x14ac:dyDescent="0.25">
      <c r="A4" s="108"/>
      <c r="B4" s="108"/>
      <c r="C4" s="108"/>
      <c r="D4" s="108"/>
      <c r="E4" s="109"/>
      <c r="F4" s="109"/>
    </row>
    <row r="5" spans="1:10" ht="18" customHeight="1" x14ac:dyDescent="0.25">
      <c r="A5" s="246" t="s">
        <v>205</v>
      </c>
      <c r="B5" s="246"/>
      <c r="C5" s="246"/>
      <c r="D5" s="246"/>
      <c r="E5" s="246"/>
      <c r="F5" s="246"/>
    </row>
    <row r="6" spans="1:10" ht="18" x14ac:dyDescent="0.25">
      <c r="A6" s="108"/>
      <c r="B6" s="108"/>
      <c r="C6" s="108"/>
      <c r="D6" s="108"/>
      <c r="E6" s="109"/>
      <c r="F6" s="109"/>
    </row>
    <row r="7" spans="1:10" ht="25.5" x14ac:dyDescent="0.25">
      <c r="A7" s="117" t="s">
        <v>196</v>
      </c>
      <c r="B7" s="117" t="s">
        <v>266</v>
      </c>
      <c r="C7" s="118" t="s">
        <v>242</v>
      </c>
      <c r="D7" s="118" t="s">
        <v>267</v>
      </c>
      <c r="E7" s="118" t="s">
        <v>228</v>
      </c>
      <c r="F7" s="118" t="s">
        <v>228</v>
      </c>
    </row>
    <row r="8" spans="1:10" x14ac:dyDescent="0.25">
      <c r="A8" s="113" t="s">
        <v>204</v>
      </c>
      <c r="B8" s="71">
        <v>0</v>
      </c>
      <c r="C8" s="71">
        <v>0</v>
      </c>
      <c r="D8" s="71">
        <v>0</v>
      </c>
      <c r="E8" s="71">
        <v>0</v>
      </c>
      <c r="F8" s="71">
        <v>0</v>
      </c>
    </row>
    <row r="9" spans="1:10" x14ac:dyDescent="0.25">
      <c r="A9" s="113" t="s">
        <v>203</v>
      </c>
      <c r="B9" s="71">
        <v>0</v>
      </c>
      <c r="C9" s="71">
        <v>0</v>
      </c>
      <c r="D9" s="71">
        <v>0</v>
      </c>
      <c r="E9" s="71">
        <v>0</v>
      </c>
      <c r="F9" s="71">
        <v>0</v>
      </c>
    </row>
    <row r="10" spans="1:10" x14ac:dyDescent="0.25">
      <c r="A10" s="116" t="s">
        <v>202</v>
      </c>
      <c r="B10" s="110"/>
      <c r="C10" s="111"/>
      <c r="D10" s="111"/>
      <c r="E10" s="111"/>
      <c r="F10" s="111"/>
    </row>
    <row r="11" spans="1:10" x14ac:dyDescent="0.25">
      <c r="A11" s="116"/>
      <c r="B11" s="110"/>
      <c r="C11" s="110"/>
      <c r="D11" s="110"/>
      <c r="E11" s="110"/>
      <c r="F11" s="110"/>
    </row>
    <row r="12" spans="1:10" x14ac:dyDescent="0.25">
      <c r="A12" s="113" t="s">
        <v>201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</row>
    <row r="13" spans="1:10" x14ac:dyDescent="0.25">
      <c r="A13" s="119" t="s">
        <v>195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</row>
    <row r="14" spans="1:10" x14ac:dyDescent="0.25">
      <c r="A14" s="115" t="s">
        <v>194</v>
      </c>
      <c r="B14" s="110"/>
      <c r="C14" s="111"/>
      <c r="D14" s="111"/>
      <c r="E14" s="111"/>
      <c r="F14" s="112"/>
    </row>
    <row r="15" spans="1:10" x14ac:dyDescent="0.25">
      <c r="A15" s="119" t="s">
        <v>193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</row>
    <row r="16" spans="1:10" x14ac:dyDescent="0.25">
      <c r="A16" s="115" t="s">
        <v>192</v>
      </c>
      <c r="B16" s="110"/>
      <c r="C16" s="111"/>
      <c r="D16" s="111"/>
      <c r="E16" s="111"/>
      <c r="F16" s="112"/>
    </row>
  </sheetData>
  <mergeCells count="3">
    <mergeCell ref="A3:F3"/>
    <mergeCell ref="A5:F5"/>
    <mergeCell ref="A1:F1"/>
  </mergeCells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31"/>
  <sheetViews>
    <sheetView topLeftCell="A361" workbookViewId="0">
      <selection activeCell="B359" sqref="B359:D35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11.28515625" customWidth="1"/>
    <col min="5" max="5" width="46.28515625" style="106" customWidth="1"/>
    <col min="6" max="6" width="20.85546875" customWidth="1"/>
    <col min="7" max="7" width="20.7109375" customWidth="1"/>
    <col min="9" max="9" width="10.140625" bestFit="1" customWidth="1"/>
    <col min="10" max="10" width="11.7109375" bestFit="1" customWidth="1"/>
    <col min="11" max="11" width="11.140625" customWidth="1"/>
    <col min="14" max="14" width="18.5703125" customWidth="1"/>
  </cols>
  <sheetData>
    <row r="1" spans="1:8" s="47" customFormat="1" ht="42" customHeight="1" x14ac:dyDescent="0.25">
      <c r="A1" s="246" t="s">
        <v>265</v>
      </c>
      <c r="B1" s="264"/>
      <c r="C1" s="264"/>
      <c r="D1" s="264"/>
      <c r="E1" s="264"/>
      <c r="F1" s="264"/>
      <c r="G1" s="282"/>
      <c r="H1" s="282"/>
    </row>
    <row r="2" spans="1:8" s="47" customFormat="1" ht="18" x14ac:dyDescent="0.25">
      <c r="A2" s="106"/>
      <c r="B2" s="155"/>
      <c r="C2" s="155"/>
      <c r="D2" s="155"/>
      <c r="E2" s="155"/>
      <c r="F2" s="155"/>
      <c r="G2" s="155"/>
      <c r="H2" s="156"/>
    </row>
    <row r="3" spans="1:8" s="47" customFormat="1" ht="18" customHeight="1" x14ac:dyDescent="0.25">
      <c r="A3" s="106"/>
      <c r="B3" s="298" t="s">
        <v>20</v>
      </c>
      <c r="C3" s="247"/>
      <c r="D3" s="247"/>
      <c r="E3" s="247"/>
      <c r="F3" s="247"/>
      <c r="G3" s="247"/>
      <c r="H3" s="247"/>
    </row>
    <row r="4" spans="1:8" s="47" customFormat="1" ht="18" x14ac:dyDescent="0.25">
      <c r="A4" s="106"/>
      <c r="B4" s="155"/>
      <c r="C4" s="155"/>
      <c r="D4" s="155"/>
      <c r="E4" s="155"/>
      <c r="F4" s="155"/>
      <c r="G4" s="155"/>
      <c r="H4" s="156"/>
    </row>
    <row r="5" spans="1:8" s="47" customFormat="1" ht="25.5" customHeight="1" x14ac:dyDescent="0.25">
      <c r="A5" s="106"/>
      <c r="B5" s="299"/>
      <c r="C5" s="299"/>
      <c r="D5" s="299"/>
      <c r="E5" s="299"/>
      <c r="F5" s="299"/>
      <c r="G5" s="299"/>
      <c r="H5" s="299"/>
    </row>
    <row r="6" spans="1:8" s="47" customFormat="1" ht="9" customHeight="1" x14ac:dyDescent="0.25">
      <c r="A6" s="106"/>
      <c r="B6" s="155"/>
      <c r="C6" s="155"/>
      <c r="D6" s="155"/>
      <c r="E6" s="155"/>
      <c r="F6" s="155"/>
      <c r="G6" s="155"/>
      <c r="H6" s="156"/>
    </row>
    <row r="7" spans="1:8" s="46" customFormat="1" ht="25.5" x14ac:dyDescent="0.25">
      <c r="A7" s="106"/>
      <c r="B7" s="300" t="s">
        <v>16</v>
      </c>
      <c r="C7" s="301"/>
      <c r="D7" s="301"/>
      <c r="E7" s="302"/>
      <c r="F7" s="157" t="s">
        <v>293</v>
      </c>
      <c r="G7" s="157" t="s">
        <v>268</v>
      </c>
      <c r="H7" s="157" t="s">
        <v>252</v>
      </c>
    </row>
    <row r="8" spans="1:8" s="34" customFormat="1" x14ac:dyDescent="0.25">
      <c r="A8" s="158"/>
      <c r="B8" s="303">
        <v>1</v>
      </c>
      <c r="C8" s="304"/>
      <c r="D8" s="304"/>
      <c r="E8" s="305"/>
      <c r="F8" s="159">
        <v>2</v>
      </c>
      <c r="G8" s="159">
        <v>3</v>
      </c>
      <c r="H8" s="159" t="s">
        <v>292</v>
      </c>
    </row>
    <row r="9" spans="1:8" s="34" customFormat="1" ht="15" customHeight="1" x14ac:dyDescent="0.25">
      <c r="A9" s="160"/>
      <c r="B9" s="306"/>
      <c r="C9" s="307"/>
      <c r="D9" s="308"/>
      <c r="E9" s="161" t="s">
        <v>96</v>
      </c>
      <c r="F9" s="162">
        <f>F10+F23+F30+F84+F181+F43+F168+F190</f>
        <v>5543393.2599999998</v>
      </c>
      <c r="G9" s="162">
        <f>G11+G17+G24+G31+G37+G44+G75+G85+G97+G91+G107+G113+G119+G125+G154+G169+G175+G182+G191+G207+G227+G238+G261+G272+G278+G319+G330+G338+G363+G381+G394+G407+G313</f>
        <v>4329204.1499999994</v>
      </c>
      <c r="H9" s="163">
        <f t="shared" ref="H9:H14" si="0">G9/F9*100</f>
        <v>78.096644905903716</v>
      </c>
    </row>
    <row r="10" spans="1:8" s="34" customFormat="1" ht="37.5" customHeight="1" x14ac:dyDescent="0.25">
      <c r="A10" s="160"/>
      <c r="B10" s="295" t="s">
        <v>97</v>
      </c>
      <c r="C10" s="296"/>
      <c r="D10" s="297"/>
      <c r="E10" s="164" t="s">
        <v>127</v>
      </c>
      <c r="F10" s="43">
        <f>F14</f>
        <v>12574.46</v>
      </c>
      <c r="G10" s="43">
        <f>G11+G17</f>
        <v>12411.64</v>
      </c>
      <c r="H10" s="163">
        <f t="shared" si="0"/>
        <v>98.705153143753293</v>
      </c>
    </row>
    <row r="11" spans="1:8" s="34" customFormat="1" ht="37.5" customHeight="1" x14ac:dyDescent="0.25">
      <c r="A11" s="160"/>
      <c r="B11" s="286" t="s">
        <v>131</v>
      </c>
      <c r="C11" s="287"/>
      <c r="D11" s="288"/>
      <c r="E11" s="175" t="s">
        <v>269</v>
      </c>
      <c r="F11" s="42">
        <f>F12</f>
        <v>12574.46</v>
      </c>
      <c r="G11" s="42">
        <f>G12</f>
        <v>12027.64</v>
      </c>
      <c r="H11" s="163">
        <f t="shared" si="0"/>
        <v>95.651344073622241</v>
      </c>
    </row>
    <row r="12" spans="1:8" s="34" customFormat="1" ht="15" customHeight="1" x14ac:dyDescent="0.25">
      <c r="A12" s="160"/>
      <c r="B12" s="309" t="s">
        <v>271</v>
      </c>
      <c r="C12" s="310"/>
      <c r="D12" s="311"/>
      <c r="E12" s="177" t="s">
        <v>270</v>
      </c>
      <c r="F12" s="178">
        <f>F13</f>
        <v>12574.46</v>
      </c>
      <c r="G12" s="178">
        <f>G14</f>
        <v>12027.64</v>
      </c>
      <c r="H12" s="163">
        <f t="shared" si="0"/>
        <v>95.651344073622241</v>
      </c>
    </row>
    <row r="13" spans="1:8" s="34" customFormat="1" ht="15" customHeight="1" x14ac:dyDescent="0.25">
      <c r="A13" s="160"/>
      <c r="B13" s="312">
        <v>3</v>
      </c>
      <c r="C13" s="260"/>
      <c r="D13" s="261"/>
      <c r="E13" s="193" t="s">
        <v>12</v>
      </c>
      <c r="F13" s="191">
        <f>F14</f>
        <v>12574.46</v>
      </c>
      <c r="G13" s="191"/>
      <c r="H13" s="163">
        <f t="shared" si="0"/>
        <v>0</v>
      </c>
    </row>
    <row r="14" spans="1:8" s="34" customFormat="1" ht="37.5" customHeight="1" x14ac:dyDescent="0.25">
      <c r="A14" s="160"/>
      <c r="B14" s="276">
        <v>37</v>
      </c>
      <c r="C14" s="277"/>
      <c r="D14" s="278"/>
      <c r="E14" s="174" t="s">
        <v>106</v>
      </c>
      <c r="F14" s="176">
        <v>12574.46</v>
      </c>
      <c r="G14" s="176">
        <f>G15</f>
        <v>12027.64</v>
      </c>
      <c r="H14" s="163">
        <f t="shared" si="0"/>
        <v>95.651344073622241</v>
      </c>
    </row>
    <row r="15" spans="1:8" s="34" customFormat="1" ht="37.5" customHeight="1" x14ac:dyDescent="0.25">
      <c r="A15" s="160"/>
      <c r="B15" s="276">
        <v>372</v>
      </c>
      <c r="C15" s="277"/>
      <c r="D15" s="278"/>
      <c r="E15" s="174" t="s">
        <v>76</v>
      </c>
      <c r="F15" s="176"/>
      <c r="G15" s="176">
        <f>G16</f>
        <v>12027.64</v>
      </c>
      <c r="H15" s="163"/>
    </row>
    <row r="16" spans="1:8" s="34" customFormat="1" ht="15" customHeight="1" x14ac:dyDescent="0.25">
      <c r="A16" s="160"/>
      <c r="B16" s="279">
        <v>3722</v>
      </c>
      <c r="C16" s="280"/>
      <c r="D16" s="281"/>
      <c r="E16" s="168" t="s">
        <v>78</v>
      </c>
      <c r="F16" s="176"/>
      <c r="G16" s="189">
        <v>12027.64</v>
      </c>
      <c r="H16" s="163"/>
    </row>
    <row r="17" spans="1:8" s="34" customFormat="1" ht="37.5" customHeight="1" x14ac:dyDescent="0.25">
      <c r="A17" s="160"/>
      <c r="B17" s="286" t="s">
        <v>223</v>
      </c>
      <c r="C17" s="287"/>
      <c r="D17" s="288"/>
      <c r="E17" s="185" t="s">
        <v>272</v>
      </c>
      <c r="F17" s="200">
        <v>0</v>
      </c>
      <c r="G17" s="42">
        <f>G18</f>
        <v>384</v>
      </c>
      <c r="H17" s="163"/>
    </row>
    <row r="18" spans="1:8" s="34" customFormat="1" ht="15" customHeight="1" x14ac:dyDescent="0.25">
      <c r="A18" s="160"/>
      <c r="B18" s="309" t="s">
        <v>271</v>
      </c>
      <c r="C18" s="310"/>
      <c r="D18" s="311"/>
      <c r="E18" s="177" t="s">
        <v>270</v>
      </c>
      <c r="F18" s="178">
        <v>0</v>
      </c>
      <c r="G18" s="178">
        <f>G20</f>
        <v>384</v>
      </c>
      <c r="H18" s="163"/>
    </row>
    <row r="19" spans="1:8" s="34" customFormat="1" ht="15" customHeight="1" x14ac:dyDescent="0.25">
      <c r="A19" s="160"/>
      <c r="B19" s="312">
        <v>3</v>
      </c>
      <c r="C19" s="260"/>
      <c r="D19" s="261"/>
      <c r="E19" s="193" t="s">
        <v>12</v>
      </c>
      <c r="F19" s="191">
        <v>0</v>
      </c>
      <c r="G19" s="191"/>
      <c r="H19" s="163"/>
    </row>
    <row r="20" spans="1:8" s="34" customFormat="1" ht="37.5" customHeight="1" x14ac:dyDescent="0.25">
      <c r="A20" s="160"/>
      <c r="B20" s="276">
        <v>37</v>
      </c>
      <c r="C20" s="277"/>
      <c r="D20" s="278"/>
      <c r="E20" s="186" t="s">
        <v>106</v>
      </c>
      <c r="F20" s="176">
        <v>0</v>
      </c>
      <c r="G20" s="176">
        <f>G21</f>
        <v>384</v>
      </c>
      <c r="H20" s="163"/>
    </row>
    <row r="21" spans="1:8" s="34" customFormat="1" ht="37.5" customHeight="1" x14ac:dyDescent="0.25">
      <c r="A21" s="160"/>
      <c r="B21" s="276">
        <v>372</v>
      </c>
      <c r="C21" s="277"/>
      <c r="D21" s="278"/>
      <c r="E21" s="186" t="s">
        <v>76</v>
      </c>
      <c r="F21" s="176"/>
      <c r="G21" s="176">
        <f>G22</f>
        <v>384</v>
      </c>
      <c r="H21" s="163"/>
    </row>
    <row r="22" spans="1:8" s="34" customFormat="1" ht="15" customHeight="1" x14ac:dyDescent="0.25">
      <c r="A22" s="160"/>
      <c r="B22" s="279">
        <v>3722</v>
      </c>
      <c r="C22" s="280"/>
      <c r="D22" s="281"/>
      <c r="E22" s="168" t="s">
        <v>78</v>
      </c>
      <c r="F22" s="176"/>
      <c r="G22" s="189">
        <v>384</v>
      </c>
      <c r="H22" s="163"/>
    </row>
    <row r="23" spans="1:8" s="34" customFormat="1" ht="36" customHeight="1" x14ac:dyDescent="0.25">
      <c r="A23" s="160"/>
      <c r="B23" s="295" t="s">
        <v>97</v>
      </c>
      <c r="C23" s="296"/>
      <c r="D23" s="297"/>
      <c r="E23" s="188" t="s">
        <v>273</v>
      </c>
      <c r="F23" s="192">
        <f>F24</f>
        <v>50000</v>
      </c>
      <c r="G23" s="192">
        <f>G24</f>
        <v>24378.71</v>
      </c>
      <c r="H23" s="163">
        <f>G23/F23*100</f>
        <v>48.757419999999996</v>
      </c>
    </row>
    <row r="24" spans="1:8" s="34" customFormat="1" ht="36" customHeight="1" x14ac:dyDescent="0.25">
      <c r="A24" s="160"/>
      <c r="B24" s="286" t="s">
        <v>111</v>
      </c>
      <c r="C24" s="287"/>
      <c r="D24" s="288"/>
      <c r="E24" s="185" t="s">
        <v>112</v>
      </c>
      <c r="F24" s="42">
        <f t="shared" ref="F24:F26" si="1">F25</f>
        <v>50000</v>
      </c>
      <c r="G24" s="42">
        <f t="shared" ref="G24:G28" si="2">G25</f>
        <v>24378.71</v>
      </c>
      <c r="H24" s="163">
        <f>G24/F24*100</f>
        <v>48.757419999999996</v>
      </c>
    </row>
    <row r="25" spans="1:8" s="34" customFormat="1" ht="15" customHeight="1" x14ac:dyDescent="0.25">
      <c r="A25" s="160"/>
      <c r="B25" s="289" t="s">
        <v>99</v>
      </c>
      <c r="C25" s="290"/>
      <c r="D25" s="291"/>
      <c r="E25" s="187" t="s">
        <v>100</v>
      </c>
      <c r="F25" s="41">
        <f t="shared" si="1"/>
        <v>50000</v>
      </c>
      <c r="G25" s="41">
        <f t="shared" si="2"/>
        <v>24378.71</v>
      </c>
      <c r="H25" s="163">
        <f>G25/F25*100</f>
        <v>48.757419999999996</v>
      </c>
    </row>
    <row r="26" spans="1:8" s="34" customFormat="1" ht="15" customHeight="1" x14ac:dyDescent="0.25">
      <c r="A26" s="160"/>
      <c r="B26" s="283">
        <v>3</v>
      </c>
      <c r="C26" s="284"/>
      <c r="D26" s="285"/>
      <c r="E26" s="186" t="s">
        <v>12</v>
      </c>
      <c r="F26" s="31">
        <f t="shared" si="1"/>
        <v>50000</v>
      </c>
      <c r="G26" s="31">
        <f t="shared" si="2"/>
        <v>24378.71</v>
      </c>
      <c r="H26" s="163">
        <f>G26/F26*100</f>
        <v>48.757419999999996</v>
      </c>
    </row>
    <row r="27" spans="1:8" s="34" customFormat="1" ht="15" customHeight="1" x14ac:dyDescent="0.25">
      <c r="A27" s="160"/>
      <c r="B27" s="276">
        <v>32</v>
      </c>
      <c r="C27" s="277"/>
      <c r="D27" s="278"/>
      <c r="E27" s="186" t="s">
        <v>22</v>
      </c>
      <c r="F27" s="31">
        <v>50000</v>
      </c>
      <c r="G27" s="31">
        <f>G28</f>
        <v>24378.71</v>
      </c>
      <c r="H27" s="163">
        <f>G27/F27*100</f>
        <v>48.757419999999996</v>
      </c>
    </row>
    <row r="28" spans="1:8" s="34" customFormat="1" ht="15" customHeight="1" x14ac:dyDescent="0.25">
      <c r="A28" s="160"/>
      <c r="B28" s="276">
        <v>322</v>
      </c>
      <c r="C28" s="277"/>
      <c r="D28" s="278"/>
      <c r="E28" s="186" t="s">
        <v>56</v>
      </c>
      <c r="F28" s="31"/>
      <c r="G28" s="31">
        <f t="shared" si="2"/>
        <v>24378.71</v>
      </c>
      <c r="H28" s="163"/>
    </row>
    <row r="29" spans="1:8" s="34" customFormat="1" ht="15" customHeight="1" x14ac:dyDescent="0.25">
      <c r="A29" s="160"/>
      <c r="B29" s="279">
        <v>3223</v>
      </c>
      <c r="C29" s="280"/>
      <c r="D29" s="281"/>
      <c r="E29" s="168" t="s">
        <v>79</v>
      </c>
      <c r="F29" s="45"/>
      <c r="G29" s="45">
        <v>24378.71</v>
      </c>
      <c r="H29" s="163"/>
    </row>
    <row r="30" spans="1:8" s="34" customFormat="1" ht="36" customHeight="1" x14ac:dyDescent="0.25">
      <c r="A30" s="160"/>
      <c r="B30" s="295" t="s">
        <v>97</v>
      </c>
      <c r="C30" s="296"/>
      <c r="D30" s="297"/>
      <c r="E30" s="188" t="s">
        <v>289</v>
      </c>
      <c r="F30" s="201">
        <f>F31+F37</f>
        <v>75500</v>
      </c>
      <c r="G30" s="201">
        <f>G31+G37</f>
        <v>55593.75</v>
      </c>
      <c r="H30" s="163">
        <f>G30/F30*100</f>
        <v>73.634105960264904</v>
      </c>
    </row>
    <row r="31" spans="1:8" s="34" customFormat="1" ht="37.5" customHeight="1" x14ac:dyDescent="0.25">
      <c r="A31" s="160"/>
      <c r="B31" s="313" t="s">
        <v>256</v>
      </c>
      <c r="C31" s="314"/>
      <c r="D31" s="315"/>
      <c r="E31" s="185" t="s">
        <v>274</v>
      </c>
      <c r="F31" s="200">
        <f>F32</f>
        <v>40000</v>
      </c>
      <c r="G31" s="200">
        <f t="shared" ref="G31:G35" si="3">G32</f>
        <v>20093.75</v>
      </c>
      <c r="H31" s="163">
        <f>G31/F31*100</f>
        <v>50.234375</v>
      </c>
    </row>
    <row r="32" spans="1:8" s="34" customFormat="1" ht="15" customHeight="1" x14ac:dyDescent="0.25">
      <c r="A32" s="160"/>
      <c r="B32" s="289" t="s">
        <v>99</v>
      </c>
      <c r="C32" s="290"/>
      <c r="D32" s="291"/>
      <c r="E32" s="187" t="s">
        <v>100</v>
      </c>
      <c r="F32" s="199">
        <f>F33</f>
        <v>40000</v>
      </c>
      <c r="G32" s="199">
        <f>G33</f>
        <v>20093.75</v>
      </c>
      <c r="H32" s="163">
        <f>G32/F32*100</f>
        <v>50.234375</v>
      </c>
    </row>
    <row r="33" spans="1:8" s="34" customFormat="1" ht="15" customHeight="1" x14ac:dyDescent="0.25">
      <c r="A33" s="160"/>
      <c r="B33" s="182">
        <v>4</v>
      </c>
      <c r="C33" s="183"/>
      <c r="D33" s="184"/>
      <c r="E33" s="186" t="s">
        <v>14</v>
      </c>
      <c r="F33" s="31">
        <f>F34</f>
        <v>40000</v>
      </c>
      <c r="G33" s="31">
        <f t="shared" si="3"/>
        <v>20093.75</v>
      </c>
      <c r="H33" s="163">
        <f>G33/F33*100</f>
        <v>50.234375</v>
      </c>
    </row>
    <row r="34" spans="1:8" s="34" customFormat="1" ht="37.5" customHeight="1" x14ac:dyDescent="0.25">
      <c r="A34" s="160"/>
      <c r="B34" s="182">
        <v>42</v>
      </c>
      <c r="C34" s="183"/>
      <c r="D34" s="184"/>
      <c r="E34" s="186" t="s">
        <v>29</v>
      </c>
      <c r="F34" s="31">
        <v>40000</v>
      </c>
      <c r="G34" s="31">
        <f t="shared" si="3"/>
        <v>20093.75</v>
      </c>
      <c r="H34" s="163">
        <f>G34/F34*100</f>
        <v>50.234375</v>
      </c>
    </row>
    <row r="35" spans="1:8" s="34" customFormat="1" ht="15" customHeight="1" x14ac:dyDescent="0.25">
      <c r="A35" s="160"/>
      <c r="B35" s="182">
        <v>421</v>
      </c>
      <c r="C35" s="183"/>
      <c r="D35" s="184"/>
      <c r="E35" s="186" t="s">
        <v>89</v>
      </c>
      <c r="F35" s="31"/>
      <c r="G35" s="31">
        <f t="shared" si="3"/>
        <v>20093.75</v>
      </c>
      <c r="H35" s="163"/>
    </row>
    <row r="36" spans="1:8" s="34" customFormat="1" ht="15" customHeight="1" x14ac:dyDescent="0.25">
      <c r="A36" s="160"/>
      <c r="B36" s="179">
        <v>4212</v>
      </c>
      <c r="C36" s="180"/>
      <c r="D36" s="181"/>
      <c r="E36" s="168" t="s">
        <v>128</v>
      </c>
      <c r="F36" s="33"/>
      <c r="G36" s="33">
        <v>20093.75</v>
      </c>
      <c r="H36" s="163"/>
    </row>
    <row r="37" spans="1:8" s="34" customFormat="1" ht="37.5" customHeight="1" x14ac:dyDescent="0.25">
      <c r="A37" s="160"/>
      <c r="B37" s="313" t="s">
        <v>275</v>
      </c>
      <c r="C37" s="314"/>
      <c r="D37" s="315"/>
      <c r="E37" s="190" t="s">
        <v>276</v>
      </c>
      <c r="F37" s="200">
        <f>F38</f>
        <v>35500</v>
      </c>
      <c r="G37" s="200">
        <f>G38</f>
        <v>35500</v>
      </c>
      <c r="H37" s="163">
        <f>G37/F37*100</f>
        <v>100</v>
      </c>
    </row>
    <row r="38" spans="1:8" s="34" customFormat="1" ht="15" customHeight="1" x14ac:dyDescent="0.25">
      <c r="A38" s="160"/>
      <c r="B38" s="289" t="s">
        <v>99</v>
      </c>
      <c r="C38" s="290"/>
      <c r="D38" s="291"/>
      <c r="E38" s="187" t="s">
        <v>100</v>
      </c>
      <c r="F38" s="199">
        <f>F40</f>
        <v>35500</v>
      </c>
      <c r="G38" s="199">
        <f>G39</f>
        <v>35500</v>
      </c>
      <c r="H38" s="163">
        <f>G38/F38*100</f>
        <v>100</v>
      </c>
    </row>
    <row r="39" spans="1:8" s="34" customFormat="1" ht="15" customHeight="1" x14ac:dyDescent="0.25">
      <c r="A39" s="160"/>
      <c r="B39" s="182">
        <v>4</v>
      </c>
      <c r="C39" s="180"/>
      <c r="D39" s="181"/>
      <c r="E39" s="186" t="s">
        <v>14</v>
      </c>
      <c r="F39" s="196">
        <f>F40</f>
        <v>35500</v>
      </c>
      <c r="G39" s="31">
        <v>35500</v>
      </c>
      <c r="H39" s="163">
        <f>G39/F39*100</f>
        <v>100</v>
      </c>
    </row>
    <row r="40" spans="1:8" s="34" customFormat="1" ht="37.5" customHeight="1" x14ac:dyDescent="0.25">
      <c r="A40" s="160"/>
      <c r="B40" s="182">
        <v>42</v>
      </c>
      <c r="C40" s="180"/>
      <c r="D40" s="181"/>
      <c r="E40" s="186" t="s">
        <v>29</v>
      </c>
      <c r="F40" s="196">
        <v>35500</v>
      </c>
      <c r="G40" s="31">
        <v>35500</v>
      </c>
      <c r="H40" s="163">
        <f>G40/F40*100</f>
        <v>100</v>
      </c>
    </row>
    <row r="41" spans="1:8" s="34" customFormat="1" ht="15" customHeight="1" x14ac:dyDescent="0.25">
      <c r="A41" s="160"/>
      <c r="B41" s="182">
        <v>421</v>
      </c>
      <c r="C41" s="180"/>
      <c r="D41" s="181"/>
      <c r="E41" s="186" t="s">
        <v>89</v>
      </c>
      <c r="F41" s="196"/>
      <c r="G41" s="31">
        <v>35500</v>
      </c>
      <c r="H41" s="163"/>
    </row>
    <row r="42" spans="1:8" s="34" customFormat="1" ht="15" customHeight="1" x14ac:dyDescent="0.25">
      <c r="A42" s="160"/>
      <c r="B42" s="179">
        <v>4212</v>
      </c>
      <c r="C42" s="180"/>
      <c r="D42" s="181"/>
      <c r="E42" s="168" t="s">
        <v>128</v>
      </c>
      <c r="F42" s="33"/>
      <c r="G42" s="33">
        <v>35500</v>
      </c>
      <c r="H42" s="163"/>
    </row>
    <row r="43" spans="1:8" s="198" customFormat="1" ht="32.25" customHeight="1" x14ac:dyDescent="0.25">
      <c r="A43" s="160"/>
      <c r="B43" s="295" t="s">
        <v>97</v>
      </c>
      <c r="C43" s="296"/>
      <c r="D43" s="297"/>
      <c r="E43" s="217" t="s">
        <v>291</v>
      </c>
      <c r="F43" s="201">
        <f>F44</f>
        <v>152934</v>
      </c>
      <c r="G43" s="201">
        <f>G44</f>
        <v>132455.77000000002</v>
      </c>
      <c r="H43" s="163"/>
    </row>
    <row r="44" spans="1:8" s="34" customFormat="1" ht="15" customHeight="1" x14ac:dyDescent="0.25">
      <c r="A44" s="160"/>
      <c r="B44" s="286" t="s">
        <v>98</v>
      </c>
      <c r="C44" s="287"/>
      <c r="D44" s="288"/>
      <c r="E44" s="185" t="s">
        <v>11</v>
      </c>
      <c r="F44" s="200">
        <f>F45+F76</f>
        <v>152934</v>
      </c>
      <c r="G44" s="200">
        <f>G45</f>
        <v>132455.77000000002</v>
      </c>
      <c r="H44" s="163">
        <f>G44/F44*100</f>
        <v>86.609759765650551</v>
      </c>
    </row>
    <row r="45" spans="1:8" s="34" customFormat="1" ht="15" customHeight="1" x14ac:dyDescent="0.25">
      <c r="A45" s="160"/>
      <c r="B45" s="289" t="s">
        <v>287</v>
      </c>
      <c r="C45" s="290"/>
      <c r="D45" s="291"/>
      <c r="E45" s="166" t="s">
        <v>288</v>
      </c>
      <c r="F45" s="41">
        <f t="shared" ref="F45" si="4">F46</f>
        <v>132156</v>
      </c>
      <c r="G45" s="41">
        <f t="shared" ref="G45" si="5">G46</f>
        <v>132455.77000000002</v>
      </c>
      <c r="H45" s="163">
        <f>G45/F45*100</f>
        <v>100.22683041254277</v>
      </c>
    </row>
    <row r="46" spans="1:8" s="34" customFormat="1" x14ac:dyDescent="0.25">
      <c r="A46" s="160"/>
      <c r="B46" s="283">
        <v>3</v>
      </c>
      <c r="C46" s="284"/>
      <c r="D46" s="285"/>
      <c r="E46" s="167" t="s">
        <v>12</v>
      </c>
      <c r="F46" s="31">
        <f>F47+F72</f>
        <v>132156</v>
      </c>
      <c r="G46" s="31">
        <f>G47+G72</f>
        <v>132455.77000000002</v>
      </c>
      <c r="H46" s="163">
        <f>G46/F46*100</f>
        <v>100.22683041254277</v>
      </c>
    </row>
    <row r="47" spans="1:8" x14ac:dyDescent="0.25">
      <c r="A47" s="160"/>
      <c r="B47" s="276">
        <v>32</v>
      </c>
      <c r="C47" s="277"/>
      <c r="D47" s="278"/>
      <c r="E47" s="167" t="s">
        <v>22</v>
      </c>
      <c r="F47" s="31">
        <v>130526</v>
      </c>
      <c r="G47" s="31">
        <f t="shared" ref="G47" si="6">SUM(G48+G52+G57+G66)</f>
        <v>131200.63</v>
      </c>
      <c r="H47" s="163">
        <f>G47/F47*100</f>
        <v>100.51685487948761</v>
      </c>
    </row>
    <row r="48" spans="1:8" x14ac:dyDescent="0.25">
      <c r="A48" s="160"/>
      <c r="B48" s="276">
        <v>321</v>
      </c>
      <c r="C48" s="277"/>
      <c r="D48" s="278"/>
      <c r="E48" s="167" t="s">
        <v>54</v>
      </c>
      <c r="F48" s="31"/>
      <c r="G48" s="31">
        <f t="shared" ref="G48" si="7">G49+G50+G51</f>
        <v>6325.83</v>
      </c>
      <c r="H48" s="163"/>
    </row>
    <row r="49" spans="1:11" x14ac:dyDescent="0.25">
      <c r="A49" s="160"/>
      <c r="B49" s="279">
        <v>3211</v>
      </c>
      <c r="C49" s="280"/>
      <c r="D49" s="281"/>
      <c r="E49" s="168" t="s">
        <v>64</v>
      </c>
      <c r="F49" s="45"/>
      <c r="G49" s="45">
        <v>5159.3100000000004</v>
      </c>
      <c r="H49" s="163"/>
    </row>
    <row r="50" spans="1:11" s="34" customFormat="1" x14ac:dyDescent="0.25">
      <c r="A50" s="160"/>
      <c r="B50" s="279">
        <v>3213</v>
      </c>
      <c r="C50" s="280"/>
      <c r="D50" s="281"/>
      <c r="E50" s="168" t="s">
        <v>65</v>
      </c>
      <c r="F50" s="45"/>
      <c r="G50" s="45">
        <v>998.52</v>
      </c>
      <c r="H50" s="163"/>
    </row>
    <row r="51" spans="1:11" x14ac:dyDescent="0.25">
      <c r="A51" s="160"/>
      <c r="B51" s="279">
        <v>3214</v>
      </c>
      <c r="C51" s="280"/>
      <c r="D51" s="281"/>
      <c r="E51" s="168" t="s">
        <v>66</v>
      </c>
      <c r="F51" s="45"/>
      <c r="G51" s="45">
        <v>168</v>
      </c>
      <c r="H51" s="163"/>
    </row>
    <row r="52" spans="1:11" x14ac:dyDescent="0.25">
      <c r="A52" s="160"/>
      <c r="B52" s="276">
        <v>322</v>
      </c>
      <c r="C52" s="277"/>
      <c r="D52" s="278"/>
      <c r="E52" s="167" t="s">
        <v>56</v>
      </c>
      <c r="F52" s="31"/>
      <c r="G52" s="31">
        <f t="shared" ref="G52" si="8">SUM(G53:G56)</f>
        <v>60940.850000000006</v>
      </c>
      <c r="H52" s="163"/>
    </row>
    <row r="53" spans="1:11" ht="25.5" x14ac:dyDescent="0.25">
      <c r="A53" s="160"/>
      <c r="B53" s="279">
        <v>3221</v>
      </c>
      <c r="C53" s="280"/>
      <c r="D53" s="281"/>
      <c r="E53" s="168" t="s">
        <v>101</v>
      </c>
      <c r="F53" s="45"/>
      <c r="G53" s="45">
        <v>26791.39</v>
      </c>
      <c r="H53" s="163"/>
    </row>
    <row r="54" spans="1:11" x14ac:dyDescent="0.25">
      <c r="A54" s="160"/>
      <c r="B54" s="279">
        <v>3223</v>
      </c>
      <c r="C54" s="280"/>
      <c r="D54" s="281"/>
      <c r="E54" s="168" t="s">
        <v>79</v>
      </c>
      <c r="F54" s="45"/>
      <c r="G54" s="45">
        <v>28171.52</v>
      </c>
      <c r="H54" s="163"/>
    </row>
    <row r="55" spans="1:11" s="34" customFormat="1" x14ac:dyDescent="0.25">
      <c r="A55" s="106"/>
      <c r="B55" s="279">
        <v>3225</v>
      </c>
      <c r="C55" s="280"/>
      <c r="D55" s="281"/>
      <c r="E55" s="168" t="s">
        <v>102</v>
      </c>
      <c r="F55" s="45"/>
      <c r="G55" s="45">
        <v>4692.91</v>
      </c>
      <c r="H55" s="163"/>
      <c r="J55"/>
      <c r="K55"/>
    </row>
    <row r="56" spans="1:11" x14ac:dyDescent="0.25">
      <c r="A56" s="106"/>
      <c r="B56" s="279">
        <v>3227</v>
      </c>
      <c r="C56" s="280"/>
      <c r="D56" s="281"/>
      <c r="E56" s="168" t="s">
        <v>103</v>
      </c>
      <c r="F56" s="45"/>
      <c r="G56" s="45">
        <v>1285.03</v>
      </c>
      <c r="H56" s="163"/>
    </row>
    <row r="57" spans="1:11" x14ac:dyDescent="0.25">
      <c r="A57" s="106"/>
      <c r="B57" s="276">
        <v>323</v>
      </c>
      <c r="C57" s="277"/>
      <c r="D57" s="278"/>
      <c r="E57" s="167" t="s">
        <v>69</v>
      </c>
      <c r="F57" s="31"/>
      <c r="G57" s="31">
        <f t="shared" ref="G57" si="9">SUM(G58:G65)</f>
        <v>54114.05</v>
      </c>
      <c r="H57" s="163"/>
    </row>
    <row r="58" spans="1:11" x14ac:dyDescent="0.25">
      <c r="A58" s="106"/>
      <c r="B58" s="279">
        <v>3231</v>
      </c>
      <c r="C58" s="280"/>
      <c r="D58" s="281"/>
      <c r="E58" s="168" t="s">
        <v>104</v>
      </c>
      <c r="F58" s="45"/>
      <c r="G58" s="45">
        <v>4295.8</v>
      </c>
      <c r="H58" s="163"/>
      <c r="J58" s="34"/>
      <c r="K58" s="34"/>
    </row>
    <row r="59" spans="1:11" x14ac:dyDescent="0.25">
      <c r="A59" s="106"/>
      <c r="B59" s="169">
        <v>3233</v>
      </c>
      <c r="C59" s="170"/>
      <c r="D59" s="171"/>
      <c r="E59" s="168" t="s">
        <v>253</v>
      </c>
      <c r="F59" s="45"/>
      <c r="G59" s="45">
        <v>0</v>
      </c>
      <c r="H59" s="163"/>
      <c r="J59" s="34"/>
      <c r="K59" s="34"/>
    </row>
    <row r="60" spans="1:11" x14ac:dyDescent="0.25">
      <c r="A60" s="106"/>
      <c r="B60" s="279">
        <v>3234</v>
      </c>
      <c r="C60" s="280"/>
      <c r="D60" s="281"/>
      <c r="E60" s="168" t="s">
        <v>83</v>
      </c>
      <c r="F60" s="45"/>
      <c r="G60" s="45">
        <v>21843.89</v>
      </c>
      <c r="H60" s="163"/>
    </row>
    <row r="61" spans="1:11" x14ac:dyDescent="0.25">
      <c r="A61" s="106"/>
      <c r="B61" s="169">
        <v>3235</v>
      </c>
      <c r="C61" s="170"/>
      <c r="D61" s="171"/>
      <c r="E61" s="168" t="s">
        <v>254</v>
      </c>
      <c r="F61" s="45"/>
      <c r="G61" s="45">
        <v>7756.15</v>
      </c>
      <c r="H61" s="163"/>
      <c r="J61" s="98"/>
      <c r="K61" s="34"/>
    </row>
    <row r="62" spans="1:11" s="34" customFormat="1" x14ac:dyDescent="0.25">
      <c r="A62" s="106"/>
      <c r="B62" s="279">
        <v>3236</v>
      </c>
      <c r="C62" s="280"/>
      <c r="D62" s="281"/>
      <c r="E62" s="168" t="s">
        <v>84</v>
      </c>
      <c r="F62" s="45"/>
      <c r="G62" s="45">
        <v>8257.07</v>
      </c>
      <c r="H62" s="163"/>
    </row>
    <row r="63" spans="1:11" x14ac:dyDescent="0.25">
      <c r="A63" s="106"/>
      <c r="B63" s="279">
        <v>3237</v>
      </c>
      <c r="C63" s="280"/>
      <c r="D63" s="281"/>
      <c r="E63" s="168" t="s">
        <v>70</v>
      </c>
      <c r="F63" s="45"/>
      <c r="G63" s="45">
        <v>2654.59</v>
      </c>
      <c r="H63" s="163"/>
    </row>
    <row r="64" spans="1:11" x14ac:dyDescent="0.25">
      <c r="A64" s="106"/>
      <c r="B64" s="279">
        <v>3238</v>
      </c>
      <c r="C64" s="280"/>
      <c r="D64" s="281"/>
      <c r="E64" s="168" t="s">
        <v>85</v>
      </c>
      <c r="F64" s="45"/>
      <c r="G64" s="45">
        <v>4537.55</v>
      </c>
      <c r="H64" s="163"/>
      <c r="J64" s="34"/>
      <c r="K64" s="34"/>
    </row>
    <row r="65" spans="1:11" x14ac:dyDescent="0.25">
      <c r="A65" s="106"/>
      <c r="B65" s="279">
        <v>3239</v>
      </c>
      <c r="C65" s="280"/>
      <c r="D65" s="281"/>
      <c r="E65" s="168" t="s">
        <v>86</v>
      </c>
      <c r="F65" s="45"/>
      <c r="G65" s="45">
        <v>4769</v>
      </c>
      <c r="H65" s="163"/>
      <c r="J65" s="34"/>
      <c r="K65" s="34"/>
    </row>
    <row r="66" spans="1:11" ht="25.5" x14ac:dyDescent="0.25">
      <c r="A66" s="106"/>
      <c r="B66" s="276">
        <v>329</v>
      </c>
      <c r="C66" s="277"/>
      <c r="D66" s="278"/>
      <c r="E66" s="167" t="s">
        <v>59</v>
      </c>
      <c r="F66" s="31"/>
      <c r="G66" s="31">
        <f t="shared" ref="G66" si="10">SUM(G67:G71)</f>
        <v>9819.9</v>
      </c>
      <c r="H66" s="163"/>
      <c r="J66" s="34"/>
      <c r="K66" s="34"/>
    </row>
    <row r="67" spans="1:11" x14ac:dyDescent="0.25">
      <c r="A67" s="106"/>
      <c r="B67" s="279">
        <v>3292</v>
      </c>
      <c r="C67" s="280"/>
      <c r="D67" s="281"/>
      <c r="E67" s="168" t="s">
        <v>105</v>
      </c>
      <c r="F67" s="45"/>
      <c r="G67" s="45">
        <v>6824.47</v>
      </c>
      <c r="H67" s="163"/>
      <c r="J67" s="34"/>
      <c r="K67" s="34"/>
    </row>
    <row r="68" spans="1:11" s="34" customFormat="1" x14ac:dyDescent="0.25">
      <c r="A68" s="106"/>
      <c r="B68" s="279">
        <v>3293</v>
      </c>
      <c r="C68" s="280"/>
      <c r="D68" s="281"/>
      <c r="E68" s="168" t="s">
        <v>95</v>
      </c>
      <c r="F68" s="45"/>
      <c r="G68" s="45">
        <v>522.46</v>
      </c>
      <c r="H68" s="163"/>
    </row>
    <row r="69" spans="1:11" s="34" customFormat="1" x14ac:dyDescent="0.25">
      <c r="A69" s="106"/>
      <c r="B69" s="279">
        <v>3294</v>
      </c>
      <c r="C69" s="280"/>
      <c r="D69" s="281"/>
      <c r="E69" s="168" t="s">
        <v>87</v>
      </c>
      <c r="F69" s="45"/>
      <c r="G69" s="45">
        <v>265</v>
      </c>
      <c r="H69" s="163"/>
      <c r="J69"/>
      <c r="K69"/>
    </row>
    <row r="70" spans="1:11" x14ac:dyDescent="0.25">
      <c r="A70" s="106"/>
      <c r="B70" s="279">
        <v>3295</v>
      </c>
      <c r="C70" s="280"/>
      <c r="D70" s="281"/>
      <c r="E70" s="168" t="s">
        <v>58</v>
      </c>
      <c r="F70" s="45"/>
      <c r="G70" s="45">
        <v>281.95</v>
      </c>
      <c r="H70" s="163"/>
      <c r="J70" s="34"/>
      <c r="K70" s="34"/>
    </row>
    <row r="71" spans="1:11" s="34" customFormat="1" x14ac:dyDescent="0.25">
      <c r="A71" s="106"/>
      <c r="B71" s="279">
        <v>3299</v>
      </c>
      <c r="C71" s="280"/>
      <c r="D71" s="281"/>
      <c r="E71" s="168" t="s">
        <v>59</v>
      </c>
      <c r="F71" s="45"/>
      <c r="G71" s="45">
        <v>1926.02</v>
      </c>
      <c r="H71" s="163"/>
      <c r="I71" s="98"/>
      <c r="J71"/>
      <c r="K71"/>
    </row>
    <row r="72" spans="1:11" s="34" customFormat="1" x14ac:dyDescent="0.25">
      <c r="A72" s="106"/>
      <c r="B72" s="276">
        <v>34</v>
      </c>
      <c r="C72" s="277"/>
      <c r="D72" s="278"/>
      <c r="E72" s="167" t="s">
        <v>61</v>
      </c>
      <c r="F72" s="31">
        <v>1630</v>
      </c>
      <c r="G72" s="31">
        <f t="shared" ref="G72" si="11">SUM(G73)</f>
        <v>1255.1400000000001</v>
      </c>
      <c r="H72" s="163"/>
      <c r="J72"/>
      <c r="K72"/>
    </row>
    <row r="73" spans="1:11" x14ac:dyDescent="0.25">
      <c r="A73" s="106"/>
      <c r="B73" s="276">
        <v>343</v>
      </c>
      <c r="C73" s="277"/>
      <c r="D73" s="278"/>
      <c r="E73" s="167" t="s">
        <v>62</v>
      </c>
      <c r="F73" s="31"/>
      <c r="G73" s="31">
        <f t="shared" ref="G73" si="12">G74</f>
        <v>1255.1400000000001</v>
      </c>
      <c r="H73" s="163"/>
      <c r="J73" s="34"/>
      <c r="K73" s="34"/>
    </row>
    <row r="74" spans="1:11" s="34" customFormat="1" ht="38.25" customHeight="1" x14ac:dyDescent="0.25">
      <c r="A74" s="106"/>
      <c r="B74" s="279">
        <v>3431</v>
      </c>
      <c r="C74" s="280"/>
      <c r="D74" s="281"/>
      <c r="E74" s="168" t="s">
        <v>88</v>
      </c>
      <c r="F74" s="45"/>
      <c r="G74" s="45">
        <v>1255.1400000000001</v>
      </c>
      <c r="H74" s="163"/>
    </row>
    <row r="75" spans="1:11" s="34" customFormat="1" ht="25.5" x14ac:dyDescent="0.25">
      <c r="A75" s="106"/>
      <c r="B75" s="286" t="s">
        <v>107</v>
      </c>
      <c r="C75" s="287"/>
      <c r="D75" s="288"/>
      <c r="E75" s="165" t="s">
        <v>108</v>
      </c>
      <c r="F75" s="42">
        <f t="shared" ref="F75:F77" si="13">F76</f>
        <v>20778</v>
      </c>
      <c r="G75" s="42">
        <f t="shared" ref="G75:G77" si="14">G76</f>
        <v>15094.96</v>
      </c>
      <c r="H75" s="163">
        <f>G75/F75*100</f>
        <v>72.648763114832988</v>
      </c>
      <c r="J75"/>
      <c r="K75"/>
    </row>
    <row r="76" spans="1:11" ht="15" customHeight="1" x14ac:dyDescent="0.25">
      <c r="A76" s="106"/>
      <c r="B76" s="289" t="s">
        <v>287</v>
      </c>
      <c r="C76" s="290"/>
      <c r="D76" s="291"/>
      <c r="E76" s="166" t="s">
        <v>288</v>
      </c>
      <c r="F76" s="41">
        <f t="shared" si="13"/>
        <v>20778</v>
      </c>
      <c r="G76" s="41">
        <f t="shared" si="14"/>
        <v>15094.96</v>
      </c>
      <c r="H76" s="163">
        <f>G76/F76*100</f>
        <v>72.648763114832988</v>
      </c>
      <c r="J76" s="34"/>
      <c r="K76" s="34"/>
    </row>
    <row r="77" spans="1:11" s="34" customFormat="1" x14ac:dyDescent="0.25">
      <c r="A77" s="106"/>
      <c r="B77" s="283">
        <v>3</v>
      </c>
      <c r="C77" s="284"/>
      <c r="D77" s="285"/>
      <c r="E77" s="167" t="s">
        <v>12</v>
      </c>
      <c r="F77" s="31">
        <f t="shared" si="13"/>
        <v>20778</v>
      </c>
      <c r="G77" s="31">
        <f t="shared" si="14"/>
        <v>15094.96</v>
      </c>
      <c r="H77" s="163">
        <f>G77/F77*100</f>
        <v>72.648763114832988</v>
      </c>
    </row>
    <row r="78" spans="1:11" x14ac:dyDescent="0.25">
      <c r="A78" s="106"/>
      <c r="B78" s="276">
        <v>32</v>
      </c>
      <c r="C78" s="277"/>
      <c r="D78" s="278"/>
      <c r="E78" s="167" t="s">
        <v>22</v>
      </c>
      <c r="F78" s="31">
        <v>20778</v>
      </c>
      <c r="G78" s="31">
        <f t="shared" ref="G78" si="15">G79+G81</f>
        <v>15094.96</v>
      </c>
      <c r="H78" s="163">
        <f>G78/F78*100</f>
        <v>72.648763114832988</v>
      </c>
      <c r="J78" s="34"/>
      <c r="K78" s="34"/>
    </row>
    <row r="79" spans="1:11" x14ac:dyDescent="0.25">
      <c r="A79" s="106"/>
      <c r="B79" s="276">
        <v>322</v>
      </c>
      <c r="C79" s="277"/>
      <c r="D79" s="278"/>
      <c r="E79" s="167" t="s">
        <v>56</v>
      </c>
      <c r="F79" s="31"/>
      <c r="G79" s="31">
        <f t="shared" ref="G79" si="16">G80</f>
        <v>2886.06</v>
      </c>
      <c r="H79" s="163"/>
      <c r="J79" s="34"/>
      <c r="K79" s="34"/>
    </row>
    <row r="80" spans="1:11" s="34" customFormat="1" ht="15" customHeight="1" x14ac:dyDescent="0.25">
      <c r="A80" s="106"/>
      <c r="B80" s="279">
        <v>3224</v>
      </c>
      <c r="C80" s="280"/>
      <c r="D80" s="281"/>
      <c r="E80" s="168" t="s">
        <v>109</v>
      </c>
      <c r="F80" s="45"/>
      <c r="G80" s="45">
        <v>2886.06</v>
      </c>
      <c r="H80" s="163"/>
    </row>
    <row r="81" spans="1:11" s="34" customFormat="1" ht="15" customHeight="1" x14ac:dyDescent="0.25">
      <c r="A81" s="106"/>
      <c r="B81" s="276">
        <v>323</v>
      </c>
      <c r="C81" s="277"/>
      <c r="D81" s="278"/>
      <c r="E81" s="167" t="s">
        <v>69</v>
      </c>
      <c r="F81" s="31"/>
      <c r="G81" s="31">
        <f>G82+G83</f>
        <v>12208.9</v>
      </c>
      <c r="H81" s="163"/>
    </row>
    <row r="82" spans="1:11" s="34" customFormat="1" x14ac:dyDescent="0.25">
      <c r="A82" s="106"/>
      <c r="B82" s="279">
        <v>3232</v>
      </c>
      <c r="C82" s="280"/>
      <c r="D82" s="281"/>
      <c r="E82" s="168" t="s">
        <v>110</v>
      </c>
      <c r="F82" s="45"/>
      <c r="G82" s="45">
        <v>12208.9</v>
      </c>
      <c r="H82" s="163"/>
      <c r="J82"/>
      <c r="K82"/>
    </row>
    <row r="83" spans="1:11" s="34" customFormat="1" x14ac:dyDescent="0.25">
      <c r="A83" s="106"/>
      <c r="B83" s="279">
        <v>3237</v>
      </c>
      <c r="C83" s="280"/>
      <c r="D83" s="281"/>
      <c r="E83" s="168" t="s">
        <v>70</v>
      </c>
      <c r="F83" s="45"/>
      <c r="G83" s="45">
        <v>0</v>
      </c>
      <c r="H83" s="163"/>
    </row>
    <row r="84" spans="1:11" s="34" customFormat="1" x14ac:dyDescent="0.25">
      <c r="A84" s="106"/>
      <c r="B84" s="295" t="s">
        <v>97</v>
      </c>
      <c r="C84" s="296"/>
      <c r="D84" s="297"/>
      <c r="E84" s="188" t="s">
        <v>113</v>
      </c>
      <c r="F84" s="194">
        <f>F85+F91+F97+F107+F113+F119+F125+F154</f>
        <v>139180.49</v>
      </c>
      <c r="G84" s="201">
        <f>G85</f>
        <v>1500</v>
      </c>
      <c r="H84" s="163">
        <f>G84/F84*100</f>
        <v>1.0777372604450526</v>
      </c>
    </row>
    <row r="85" spans="1:11" s="34" customFormat="1" x14ac:dyDescent="0.25">
      <c r="A85" s="106"/>
      <c r="B85" s="286" t="s">
        <v>98</v>
      </c>
      <c r="C85" s="287"/>
      <c r="D85" s="288"/>
      <c r="E85" s="165" t="s">
        <v>277</v>
      </c>
      <c r="F85" s="42">
        <f t="shared" ref="F85:F87" si="17">F86</f>
        <v>1500</v>
      </c>
      <c r="G85" s="42">
        <f t="shared" ref="G85:G89" si="18">G86</f>
        <v>1500</v>
      </c>
      <c r="H85" s="163">
        <f>G85/F85*100</f>
        <v>100</v>
      </c>
      <c r="J85"/>
      <c r="K85"/>
    </row>
    <row r="86" spans="1:11" x14ac:dyDescent="0.25">
      <c r="A86" s="106"/>
      <c r="B86" s="289" t="s">
        <v>99</v>
      </c>
      <c r="C86" s="290"/>
      <c r="D86" s="291"/>
      <c r="E86" s="166" t="s">
        <v>100</v>
      </c>
      <c r="F86" s="41">
        <f t="shared" si="17"/>
        <v>1500</v>
      </c>
      <c r="G86" s="41">
        <f t="shared" si="18"/>
        <v>1500</v>
      </c>
      <c r="H86" s="163">
        <f>G86/F86*100</f>
        <v>100</v>
      </c>
      <c r="J86" s="99"/>
      <c r="K86" s="99"/>
    </row>
    <row r="87" spans="1:11" s="34" customFormat="1" ht="15" customHeight="1" x14ac:dyDescent="0.25">
      <c r="A87" s="106"/>
      <c r="B87" s="283">
        <v>3</v>
      </c>
      <c r="C87" s="284"/>
      <c r="D87" s="285"/>
      <c r="E87" s="167" t="s">
        <v>12</v>
      </c>
      <c r="F87" s="31">
        <f t="shared" si="17"/>
        <v>1500</v>
      </c>
      <c r="G87" s="31">
        <f t="shared" si="18"/>
        <v>1500</v>
      </c>
      <c r="H87" s="163">
        <f>G87/F87*100</f>
        <v>100</v>
      </c>
    </row>
    <row r="88" spans="1:11" s="34" customFormat="1" ht="15" customHeight="1" x14ac:dyDescent="0.25">
      <c r="A88" s="106"/>
      <c r="B88" s="276">
        <v>32</v>
      </c>
      <c r="C88" s="277"/>
      <c r="D88" s="278"/>
      <c r="E88" s="167" t="s">
        <v>22</v>
      </c>
      <c r="F88" s="31">
        <v>1500</v>
      </c>
      <c r="G88" s="31">
        <f>G89</f>
        <v>1500</v>
      </c>
      <c r="H88" s="163">
        <f>G88/F88*100</f>
        <v>100</v>
      </c>
      <c r="J88" s="98"/>
      <c r="K88" s="98"/>
    </row>
    <row r="89" spans="1:11" s="34" customFormat="1" ht="15" customHeight="1" x14ac:dyDescent="0.25">
      <c r="A89" s="106"/>
      <c r="B89" s="276">
        <v>323</v>
      </c>
      <c r="C89" s="277"/>
      <c r="D89" s="278"/>
      <c r="E89" s="167" t="s">
        <v>69</v>
      </c>
      <c r="F89" s="31"/>
      <c r="G89" s="31">
        <f t="shared" si="18"/>
        <v>1500</v>
      </c>
      <c r="H89" s="163"/>
    </row>
    <row r="90" spans="1:11" s="34" customFormat="1" x14ac:dyDescent="0.25">
      <c r="A90" s="106"/>
      <c r="B90" s="279">
        <v>3237</v>
      </c>
      <c r="C90" s="280"/>
      <c r="D90" s="281"/>
      <c r="E90" s="168" t="s">
        <v>70</v>
      </c>
      <c r="F90" s="45"/>
      <c r="G90" s="45">
        <v>1500</v>
      </c>
      <c r="H90" s="163"/>
    </row>
    <row r="91" spans="1:11" s="34" customFormat="1" x14ac:dyDescent="0.25">
      <c r="A91" s="106"/>
      <c r="B91" s="286" t="s">
        <v>114</v>
      </c>
      <c r="C91" s="287"/>
      <c r="D91" s="288"/>
      <c r="E91" s="165" t="s">
        <v>115</v>
      </c>
      <c r="F91" s="42">
        <f t="shared" ref="F91:F93" si="19">F92</f>
        <v>666</v>
      </c>
      <c r="G91" s="42">
        <f t="shared" ref="G91:G93" si="20">G92</f>
        <v>0</v>
      </c>
      <c r="H91" s="163">
        <f>G91/F91*100</f>
        <v>0</v>
      </c>
    </row>
    <row r="92" spans="1:11" x14ac:dyDescent="0.25">
      <c r="A92" s="106"/>
      <c r="B92" s="289" t="s">
        <v>99</v>
      </c>
      <c r="C92" s="290"/>
      <c r="D92" s="291"/>
      <c r="E92" s="166" t="s">
        <v>100</v>
      </c>
      <c r="F92" s="41">
        <f t="shared" si="19"/>
        <v>666</v>
      </c>
      <c r="G92" s="41">
        <f t="shared" si="20"/>
        <v>0</v>
      </c>
      <c r="H92" s="163">
        <f>G92/F92*100</f>
        <v>0</v>
      </c>
    </row>
    <row r="93" spans="1:11" x14ac:dyDescent="0.25">
      <c r="A93" s="106"/>
      <c r="B93" s="283">
        <v>3</v>
      </c>
      <c r="C93" s="284"/>
      <c r="D93" s="285"/>
      <c r="E93" s="167" t="s">
        <v>12</v>
      </c>
      <c r="F93" s="31">
        <f t="shared" si="19"/>
        <v>666</v>
      </c>
      <c r="G93" s="31">
        <f t="shared" si="20"/>
        <v>0</v>
      </c>
      <c r="H93" s="163">
        <f>G93/F93*100</f>
        <v>0</v>
      </c>
    </row>
    <row r="94" spans="1:11" s="34" customFormat="1" x14ac:dyDescent="0.25">
      <c r="A94" s="106"/>
      <c r="B94" s="276">
        <v>32</v>
      </c>
      <c r="C94" s="277"/>
      <c r="D94" s="278"/>
      <c r="E94" s="167" t="s">
        <v>22</v>
      </c>
      <c r="F94" s="31">
        <v>666</v>
      </c>
      <c r="G94" s="31">
        <f>G95</f>
        <v>0</v>
      </c>
      <c r="H94" s="163">
        <f>G94/F94*100</f>
        <v>0</v>
      </c>
    </row>
    <row r="95" spans="1:11" s="34" customFormat="1" ht="25.5" x14ac:dyDescent="0.25">
      <c r="A95" s="106"/>
      <c r="B95" s="276">
        <v>329</v>
      </c>
      <c r="C95" s="277"/>
      <c r="D95" s="278"/>
      <c r="E95" s="167" t="s">
        <v>59</v>
      </c>
      <c r="F95" s="31"/>
      <c r="G95" s="31">
        <f>G96</f>
        <v>0</v>
      </c>
      <c r="H95" s="163"/>
    </row>
    <row r="96" spans="1:11" s="34" customFormat="1" x14ac:dyDescent="0.25">
      <c r="A96" s="106"/>
      <c r="B96" s="279">
        <v>3299</v>
      </c>
      <c r="C96" s="280"/>
      <c r="D96" s="281"/>
      <c r="E96" s="168" t="s">
        <v>59</v>
      </c>
      <c r="F96" s="45"/>
      <c r="G96" s="45">
        <v>0</v>
      </c>
      <c r="H96" s="163"/>
    </row>
    <row r="97" spans="1:8" s="34" customFormat="1" x14ac:dyDescent="0.25">
      <c r="A97" s="106"/>
      <c r="B97" s="286" t="s">
        <v>116</v>
      </c>
      <c r="C97" s="287"/>
      <c r="D97" s="288"/>
      <c r="E97" s="165" t="s">
        <v>117</v>
      </c>
      <c r="F97" s="42">
        <f t="shared" ref="F97:F98" si="21">F98</f>
        <v>3305.96</v>
      </c>
      <c r="G97" s="42">
        <f t="shared" ref="G97:G100" si="22">G98</f>
        <v>1191</v>
      </c>
      <c r="H97" s="163">
        <f>G97/F97*100</f>
        <v>36.025844232840079</v>
      </c>
    </row>
    <row r="98" spans="1:8" x14ac:dyDescent="0.25">
      <c r="A98" s="106"/>
      <c r="B98" s="289" t="s">
        <v>99</v>
      </c>
      <c r="C98" s="290"/>
      <c r="D98" s="291"/>
      <c r="E98" s="166" t="s">
        <v>100</v>
      </c>
      <c r="F98" s="41">
        <f t="shared" si="21"/>
        <v>3305.96</v>
      </c>
      <c r="G98" s="41">
        <f t="shared" si="22"/>
        <v>1191</v>
      </c>
      <c r="H98" s="163">
        <f>G98/F98*100</f>
        <v>36.025844232840079</v>
      </c>
    </row>
    <row r="99" spans="1:8" x14ac:dyDescent="0.25">
      <c r="A99" s="106"/>
      <c r="B99" s="283">
        <v>3</v>
      </c>
      <c r="C99" s="284"/>
      <c r="D99" s="285"/>
      <c r="E99" s="167" t="s">
        <v>12</v>
      </c>
      <c r="F99" s="31">
        <f>F100+F104</f>
        <v>3305.96</v>
      </c>
      <c r="G99" s="31">
        <f>G100+G104</f>
        <v>1191</v>
      </c>
      <c r="H99" s="163">
        <f>G99/F99*100</f>
        <v>36.025844232840079</v>
      </c>
    </row>
    <row r="100" spans="1:8" s="34" customFormat="1" x14ac:dyDescent="0.25">
      <c r="A100" s="106"/>
      <c r="B100" s="276">
        <v>32</v>
      </c>
      <c r="C100" s="277"/>
      <c r="D100" s="278"/>
      <c r="E100" s="167" t="s">
        <v>22</v>
      </c>
      <c r="F100" s="31">
        <v>3305.96</v>
      </c>
      <c r="G100" s="31">
        <f t="shared" si="22"/>
        <v>1191</v>
      </c>
      <c r="H100" s="163">
        <f>G100/F100*100</f>
        <v>36.025844232840079</v>
      </c>
    </row>
    <row r="101" spans="1:8" s="34" customFormat="1" ht="25.5" x14ac:dyDescent="0.25">
      <c r="A101" s="106"/>
      <c r="B101" s="276">
        <v>329</v>
      </c>
      <c r="C101" s="277"/>
      <c r="D101" s="278"/>
      <c r="E101" s="167" t="s">
        <v>59</v>
      </c>
      <c r="F101" s="31"/>
      <c r="G101" s="31">
        <f t="shared" ref="G101" si="23">SUM(G102:G103)</f>
        <v>1191</v>
      </c>
      <c r="H101" s="163"/>
    </row>
    <row r="102" spans="1:8" s="106" customFormat="1" ht="25.5" x14ac:dyDescent="0.25">
      <c r="B102" s="279">
        <v>3291</v>
      </c>
      <c r="C102" s="280"/>
      <c r="D102" s="281"/>
      <c r="E102" s="168" t="s">
        <v>118</v>
      </c>
      <c r="F102" s="45"/>
      <c r="G102" s="45"/>
      <c r="H102" s="163"/>
    </row>
    <row r="103" spans="1:8" s="34" customFormat="1" ht="15" customHeight="1" x14ac:dyDescent="0.25">
      <c r="A103" s="106"/>
      <c r="B103" s="279">
        <v>3299</v>
      </c>
      <c r="C103" s="280"/>
      <c r="D103" s="281"/>
      <c r="E103" s="168" t="s">
        <v>59</v>
      </c>
      <c r="F103" s="45"/>
      <c r="G103" s="45">
        <v>1191</v>
      </c>
      <c r="H103" s="163"/>
    </row>
    <row r="104" spans="1:8" s="34" customFormat="1" ht="25.5" customHeight="1" x14ac:dyDescent="0.25">
      <c r="A104" s="106"/>
      <c r="B104" s="276">
        <v>36</v>
      </c>
      <c r="C104" s="277"/>
      <c r="D104" s="278"/>
      <c r="E104" s="167" t="s">
        <v>235</v>
      </c>
      <c r="F104" s="31"/>
      <c r="G104" s="31">
        <f t="shared" ref="G104" si="24">G105</f>
        <v>0</v>
      </c>
      <c r="H104" s="163"/>
    </row>
    <row r="105" spans="1:8" s="34" customFormat="1" ht="25.5" customHeight="1" x14ac:dyDescent="0.25">
      <c r="A105" s="106"/>
      <c r="B105" s="276">
        <v>369</v>
      </c>
      <c r="C105" s="277"/>
      <c r="D105" s="278"/>
      <c r="E105" s="167" t="s">
        <v>236</v>
      </c>
      <c r="F105" s="31"/>
      <c r="G105" s="31">
        <f>G106</f>
        <v>0</v>
      </c>
      <c r="H105" s="163"/>
    </row>
    <row r="106" spans="1:8" s="34" customFormat="1" ht="25.5" x14ac:dyDescent="0.25">
      <c r="A106" s="106"/>
      <c r="B106" s="279">
        <v>3691</v>
      </c>
      <c r="C106" s="280"/>
      <c r="D106" s="281"/>
      <c r="E106" s="168" t="s">
        <v>237</v>
      </c>
      <c r="F106" s="45"/>
      <c r="G106" s="45"/>
      <c r="H106" s="163"/>
    </row>
    <row r="107" spans="1:8" s="34" customFormat="1" x14ac:dyDescent="0.25">
      <c r="A107" s="106"/>
      <c r="B107" s="286" t="s">
        <v>120</v>
      </c>
      <c r="C107" s="287"/>
      <c r="D107" s="288"/>
      <c r="E107" s="185" t="s">
        <v>121</v>
      </c>
      <c r="F107" s="200">
        <f t="shared" ref="F107:G109" si="25">F108</f>
        <v>1200</v>
      </c>
      <c r="G107" s="200">
        <f t="shared" si="25"/>
        <v>1200</v>
      </c>
      <c r="H107" s="163">
        <f>G107/F107*100</f>
        <v>100</v>
      </c>
    </row>
    <row r="108" spans="1:8" s="34" customFormat="1" x14ac:dyDescent="0.25">
      <c r="A108" s="106"/>
      <c r="B108" s="289" t="s">
        <v>99</v>
      </c>
      <c r="C108" s="290"/>
      <c r="D108" s="291"/>
      <c r="E108" s="187" t="s">
        <v>100</v>
      </c>
      <c r="F108" s="199">
        <f t="shared" si="25"/>
        <v>1200</v>
      </c>
      <c r="G108" s="199">
        <f t="shared" si="25"/>
        <v>1200</v>
      </c>
      <c r="H108" s="163">
        <f>G108/F108*100</f>
        <v>100</v>
      </c>
    </row>
    <row r="109" spans="1:8" s="34" customFormat="1" x14ac:dyDescent="0.25">
      <c r="A109" s="106"/>
      <c r="B109" s="283">
        <v>3</v>
      </c>
      <c r="C109" s="284"/>
      <c r="D109" s="285"/>
      <c r="E109" s="186" t="s">
        <v>12</v>
      </c>
      <c r="F109" s="196">
        <f t="shared" si="25"/>
        <v>1200</v>
      </c>
      <c r="G109" s="31">
        <f t="shared" si="25"/>
        <v>1200</v>
      </c>
      <c r="H109" s="163">
        <f>G109/F109*100</f>
        <v>100</v>
      </c>
    </row>
    <row r="110" spans="1:8" s="34" customFormat="1" x14ac:dyDescent="0.25">
      <c r="A110" s="106"/>
      <c r="B110" s="276">
        <v>32</v>
      </c>
      <c r="C110" s="277"/>
      <c r="D110" s="278"/>
      <c r="E110" s="186" t="s">
        <v>22</v>
      </c>
      <c r="F110" s="196">
        <v>1200</v>
      </c>
      <c r="G110" s="31">
        <f>G111</f>
        <v>1200</v>
      </c>
      <c r="H110" s="163">
        <f>G110/F110*100</f>
        <v>100</v>
      </c>
    </row>
    <row r="111" spans="1:8" s="34" customFormat="1" ht="15" customHeight="1" x14ac:dyDescent="0.25">
      <c r="A111" s="106"/>
      <c r="B111" s="276">
        <v>329</v>
      </c>
      <c r="C111" s="277"/>
      <c r="D111" s="278"/>
      <c r="E111" s="186" t="s">
        <v>59</v>
      </c>
      <c r="F111" s="33"/>
      <c r="G111" s="31">
        <f>G112</f>
        <v>1200</v>
      </c>
      <c r="H111" s="163"/>
    </row>
    <row r="112" spans="1:8" s="34" customFormat="1" ht="15" customHeight="1" x14ac:dyDescent="0.25">
      <c r="A112" s="106"/>
      <c r="B112" s="279">
        <v>3299</v>
      </c>
      <c r="C112" s="280"/>
      <c r="D112" s="281"/>
      <c r="E112" s="168" t="s">
        <v>59</v>
      </c>
      <c r="F112" s="176"/>
      <c r="G112" s="189">
        <v>1200</v>
      </c>
      <c r="H112" s="163"/>
    </row>
    <row r="113" spans="1:8" s="34" customFormat="1" ht="25.5" customHeight="1" x14ac:dyDescent="0.25">
      <c r="A113" s="106"/>
      <c r="B113" s="286" t="s">
        <v>255</v>
      </c>
      <c r="C113" s="287"/>
      <c r="D113" s="288"/>
      <c r="E113" s="185" t="s">
        <v>148</v>
      </c>
      <c r="F113" s="42">
        <f>F114</f>
        <v>34000</v>
      </c>
      <c r="G113" s="200">
        <v>34000</v>
      </c>
      <c r="H113" s="163">
        <f>G113/F113*100</f>
        <v>100</v>
      </c>
    </row>
    <row r="114" spans="1:8" x14ac:dyDescent="0.25">
      <c r="A114" s="106"/>
      <c r="B114" s="289" t="s">
        <v>99</v>
      </c>
      <c r="C114" s="290"/>
      <c r="D114" s="291"/>
      <c r="E114" s="166" t="s">
        <v>100</v>
      </c>
      <c r="F114" s="41">
        <f t="shared" ref="F114:F115" si="26">F115</f>
        <v>34000</v>
      </c>
      <c r="G114" s="41">
        <f t="shared" ref="G114:G117" si="27">G115</f>
        <v>34000</v>
      </c>
      <c r="H114" s="163">
        <f>G114/F114*100</f>
        <v>100</v>
      </c>
    </row>
    <row r="115" spans="1:8" s="34" customFormat="1" ht="15" customHeight="1" x14ac:dyDescent="0.25">
      <c r="A115" s="106"/>
      <c r="B115" s="283">
        <v>3</v>
      </c>
      <c r="C115" s="284"/>
      <c r="D115" s="285"/>
      <c r="E115" s="167" t="s">
        <v>12</v>
      </c>
      <c r="F115" s="31">
        <f t="shared" si="26"/>
        <v>34000</v>
      </c>
      <c r="G115" s="31">
        <f t="shared" si="27"/>
        <v>34000</v>
      </c>
      <c r="H115" s="163">
        <f>G115/F115*100</f>
        <v>100</v>
      </c>
    </row>
    <row r="116" spans="1:8" s="34" customFormat="1" ht="15" customHeight="1" x14ac:dyDescent="0.25">
      <c r="A116" s="106"/>
      <c r="B116" s="276">
        <v>32</v>
      </c>
      <c r="C116" s="277"/>
      <c r="D116" s="278"/>
      <c r="E116" s="167" t="s">
        <v>22</v>
      </c>
      <c r="F116" s="31">
        <v>34000</v>
      </c>
      <c r="G116" s="31">
        <f t="shared" si="27"/>
        <v>34000</v>
      </c>
      <c r="H116" s="163">
        <f>G116/F116*100</f>
        <v>100</v>
      </c>
    </row>
    <row r="117" spans="1:8" s="34" customFormat="1" ht="15" customHeight="1" x14ac:dyDescent="0.25">
      <c r="A117" s="106"/>
      <c r="B117" s="276">
        <v>329</v>
      </c>
      <c r="C117" s="277"/>
      <c r="D117" s="278"/>
      <c r="E117" s="167" t="s">
        <v>59</v>
      </c>
      <c r="F117" s="31"/>
      <c r="G117" s="31">
        <f t="shared" si="27"/>
        <v>34000</v>
      </c>
      <c r="H117" s="163"/>
    </row>
    <row r="118" spans="1:8" s="34" customFormat="1" x14ac:dyDescent="0.25">
      <c r="A118" s="106"/>
      <c r="B118" s="279">
        <v>3299</v>
      </c>
      <c r="C118" s="280"/>
      <c r="D118" s="281"/>
      <c r="E118" s="168" t="s">
        <v>59</v>
      </c>
      <c r="F118" s="45"/>
      <c r="G118" s="45">
        <v>34000</v>
      </c>
      <c r="H118" s="163"/>
    </row>
    <row r="119" spans="1:8" s="34" customFormat="1" x14ac:dyDescent="0.25">
      <c r="A119" s="106"/>
      <c r="B119" s="286" t="s">
        <v>278</v>
      </c>
      <c r="C119" s="287"/>
      <c r="D119" s="288"/>
      <c r="E119" s="165" t="s">
        <v>122</v>
      </c>
      <c r="F119" s="42">
        <f t="shared" ref="F119:F121" si="28">F120</f>
        <v>531</v>
      </c>
      <c r="G119" s="42">
        <f t="shared" ref="G119:G123" si="29">G120</f>
        <v>531</v>
      </c>
      <c r="H119" s="163">
        <f>G119/F119*100</f>
        <v>100</v>
      </c>
    </row>
    <row r="120" spans="1:8" x14ac:dyDescent="0.25">
      <c r="A120" s="106"/>
      <c r="B120" s="289" t="s">
        <v>99</v>
      </c>
      <c r="C120" s="290"/>
      <c r="D120" s="291"/>
      <c r="E120" s="166" t="s">
        <v>100</v>
      </c>
      <c r="F120" s="41">
        <f t="shared" si="28"/>
        <v>531</v>
      </c>
      <c r="G120" s="41">
        <f t="shared" si="29"/>
        <v>531</v>
      </c>
      <c r="H120" s="163">
        <f>G120/F120*100</f>
        <v>100</v>
      </c>
    </row>
    <row r="121" spans="1:8" s="34" customFormat="1" ht="15" customHeight="1" x14ac:dyDescent="0.25">
      <c r="A121" s="106"/>
      <c r="B121" s="283">
        <v>3</v>
      </c>
      <c r="C121" s="284"/>
      <c r="D121" s="285"/>
      <c r="E121" s="186" t="s">
        <v>12</v>
      </c>
      <c r="F121" s="31">
        <f t="shared" si="28"/>
        <v>531</v>
      </c>
      <c r="G121" s="31">
        <f t="shared" si="29"/>
        <v>531</v>
      </c>
      <c r="H121" s="163">
        <f>G121/F121*100</f>
        <v>100</v>
      </c>
    </row>
    <row r="122" spans="1:8" s="34" customFormat="1" ht="15" customHeight="1" x14ac:dyDescent="0.25">
      <c r="A122" s="106"/>
      <c r="B122" s="276">
        <v>32</v>
      </c>
      <c r="C122" s="277"/>
      <c r="D122" s="278"/>
      <c r="E122" s="186" t="s">
        <v>22</v>
      </c>
      <c r="F122" s="31">
        <v>531</v>
      </c>
      <c r="G122" s="31">
        <f t="shared" si="29"/>
        <v>531</v>
      </c>
      <c r="H122" s="163">
        <f>G122/F122*100</f>
        <v>100</v>
      </c>
    </row>
    <row r="123" spans="1:8" s="34" customFormat="1" x14ac:dyDescent="0.25">
      <c r="A123" s="106"/>
      <c r="B123" s="276">
        <v>323</v>
      </c>
      <c r="C123" s="277"/>
      <c r="D123" s="278"/>
      <c r="E123" s="186" t="s">
        <v>69</v>
      </c>
      <c r="F123" s="31"/>
      <c r="G123" s="31">
        <f t="shared" si="29"/>
        <v>531</v>
      </c>
      <c r="H123" s="163"/>
    </row>
    <row r="124" spans="1:8" s="34" customFormat="1" x14ac:dyDescent="0.25">
      <c r="A124" s="106"/>
      <c r="B124" s="279">
        <v>3237</v>
      </c>
      <c r="C124" s="280"/>
      <c r="D124" s="281"/>
      <c r="E124" s="168" t="s">
        <v>70</v>
      </c>
      <c r="F124" s="45"/>
      <c r="G124" s="45">
        <v>531</v>
      </c>
      <c r="H124" s="163"/>
    </row>
    <row r="125" spans="1:8" s="34" customFormat="1" x14ac:dyDescent="0.25">
      <c r="A125" s="106"/>
      <c r="B125" s="286" t="s">
        <v>221</v>
      </c>
      <c r="C125" s="287"/>
      <c r="D125" s="288"/>
      <c r="E125" s="165" t="s">
        <v>222</v>
      </c>
      <c r="F125" s="42">
        <f>F126+F140</f>
        <v>55677.53</v>
      </c>
      <c r="G125" s="42">
        <f>G126+G140</f>
        <v>56877.53</v>
      </c>
      <c r="H125" s="163">
        <f>G125/F125*100</f>
        <v>102.15526802284512</v>
      </c>
    </row>
    <row r="126" spans="1:8" s="106" customFormat="1" x14ac:dyDescent="0.25">
      <c r="B126" s="289" t="s">
        <v>99</v>
      </c>
      <c r="C126" s="290"/>
      <c r="D126" s="291"/>
      <c r="E126" s="166" t="s">
        <v>100</v>
      </c>
      <c r="F126" s="41">
        <f t="shared" ref="F126" si="30">F127</f>
        <v>14476.140000000001</v>
      </c>
      <c r="G126" s="41">
        <f t="shared" ref="G126" si="31">G127</f>
        <v>14788.16</v>
      </c>
      <c r="H126" s="163">
        <f>G126/F126*100</f>
        <v>102.15540883135974</v>
      </c>
    </row>
    <row r="127" spans="1:8" s="34" customFormat="1" x14ac:dyDescent="0.25">
      <c r="A127" s="106"/>
      <c r="B127" s="283">
        <v>3</v>
      </c>
      <c r="C127" s="284"/>
      <c r="D127" s="285"/>
      <c r="E127" s="167" t="s">
        <v>12</v>
      </c>
      <c r="F127" s="31">
        <f t="shared" ref="F127" si="32">F128+F135</f>
        <v>14476.140000000001</v>
      </c>
      <c r="G127" s="31">
        <f t="shared" ref="G127" si="33">G128+G135</f>
        <v>14788.16</v>
      </c>
      <c r="H127" s="163">
        <f>G127/F127*100</f>
        <v>102.15540883135974</v>
      </c>
    </row>
    <row r="128" spans="1:8" s="106" customFormat="1" x14ac:dyDescent="0.25">
      <c r="B128" s="276">
        <v>31</v>
      </c>
      <c r="C128" s="277"/>
      <c r="D128" s="278"/>
      <c r="E128" s="167" t="s">
        <v>13</v>
      </c>
      <c r="F128" s="31">
        <v>14130.11</v>
      </c>
      <c r="G128" s="31">
        <f t="shared" ref="G128" si="34">G129+G131+G133</f>
        <v>14442.13</v>
      </c>
      <c r="H128" s="163">
        <f>G128/F128*100</f>
        <v>102.20819229291207</v>
      </c>
    </row>
    <row r="129" spans="1:8" s="34" customFormat="1" x14ac:dyDescent="0.25">
      <c r="A129" s="106"/>
      <c r="B129" s="276">
        <v>311</v>
      </c>
      <c r="C129" s="277"/>
      <c r="D129" s="278"/>
      <c r="E129" s="167" t="s">
        <v>123</v>
      </c>
      <c r="F129" s="31"/>
      <c r="G129" s="31">
        <f t="shared" ref="G129" si="35">G130</f>
        <v>11593.24</v>
      </c>
      <c r="H129" s="163"/>
    </row>
    <row r="130" spans="1:8" s="106" customFormat="1" x14ac:dyDescent="0.25">
      <c r="B130" s="279">
        <v>3111</v>
      </c>
      <c r="C130" s="280"/>
      <c r="D130" s="281"/>
      <c r="E130" s="168" t="s">
        <v>50</v>
      </c>
      <c r="F130" s="33"/>
      <c r="G130" s="33">
        <v>11593.24</v>
      </c>
      <c r="H130" s="163"/>
    </row>
    <row r="131" spans="1:8" s="34" customFormat="1" x14ac:dyDescent="0.25">
      <c r="A131" s="106"/>
      <c r="B131" s="276">
        <v>312</v>
      </c>
      <c r="C131" s="277"/>
      <c r="D131" s="278"/>
      <c r="E131" s="167" t="s">
        <v>51</v>
      </c>
      <c r="F131" s="31"/>
      <c r="G131" s="31">
        <f>G132</f>
        <v>936</v>
      </c>
      <c r="H131" s="163"/>
    </row>
    <row r="132" spans="1:8" s="34" customFormat="1" x14ac:dyDescent="0.25">
      <c r="A132" s="106"/>
      <c r="B132" s="279">
        <v>3121</v>
      </c>
      <c r="C132" s="280"/>
      <c r="D132" s="281"/>
      <c r="E132" s="168" t="s">
        <v>51</v>
      </c>
      <c r="F132" s="33"/>
      <c r="G132" s="33">
        <v>936</v>
      </c>
      <c r="H132" s="163"/>
    </row>
    <row r="133" spans="1:8" s="106" customFormat="1" x14ac:dyDescent="0.25">
      <c r="B133" s="276">
        <v>313</v>
      </c>
      <c r="C133" s="277"/>
      <c r="D133" s="278"/>
      <c r="E133" s="167" t="s">
        <v>52</v>
      </c>
      <c r="F133" s="31"/>
      <c r="G133" s="31">
        <f t="shared" ref="G133" si="36">G134</f>
        <v>1912.89</v>
      </c>
      <c r="H133" s="163"/>
    </row>
    <row r="134" spans="1:8" s="106" customFormat="1" ht="15" customHeight="1" x14ac:dyDescent="0.25">
      <c r="B134" s="279">
        <v>3132</v>
      </c>
      <c r="C134" s="280"/>
      <c r="D134" s="281"/>
      <c r="E134" s="168" t="s">
        <v>53</v>
      </c>
      <c r="F134" s="33"/>
      <c r="G134" s="33">
        <v>1912.89</v>
      </c>
      <c r="H134" s="163"/>
    </row>
    <row r="135" spans="1:8" s="106" customFormat="1" x14ac:dyDescent="0.25">
      <c r="B135" s="276">
        <v>32</v>
      </c>
      <c r="C135" s="277"/>
      <c r="D135" s="278"/>
      <c r="E135" s="167" t="s">
        <v>124</v>
      </c>
      <c r="F135" s="31">
        <v>346.03</v>
      </c>
      <c r="G135" s="31">
        <f>G136</f>
        <v>346.03000000000003</v>
      </c>
      <c r="H135" s="163">
        <f>G135/F135*100</f>
        <v>100.00000000000003</v>
      </c>
    </row>
    <row r="136" spans="1:8" s="34" customFormat="1" ht="15" customHeight="1" x14ac:dyDescent="0.25">
      <c r="A136" s="106"/>
      <c r="B136" s="276">
        <v>321</v>
      </c>
      <c r="C136" s="277"/>
      <c r="D136" s="278"/>
      <c r="E136" s="167" t="s">
        <v>54</v>
      </c>
      <c r="F136" s="31"/>
      <c r="G136" s="31">
        <f>G137+G138+G139</f>
        <v>346.03000000000003</v>
      </c>
      <c r="H136" s="163"/>
    </row>
    <row r="137" spans="1:8" s="34" customFormat="1" ht="15" customHeight="1" x14ac:dyDescent="0.25">
      <c r="A137" s="106"/>
      <c r="B137" s="279">
        <v>3211</v>
      </c>
      <c r="C137" s="280"/>
      <c r="D137" s="281"/>
      <c r="E137" s="168" t="s">
        <v>64</v>
      </c>
      <c r="F137" s="33"/>
      <c r="G137" s="33">
        <v>54.6</v>
      </c>
      <c r="H137" s="163"/>
    </row>
    <row r="138" spans="1:8" s="34" customFormat="1" ht="15" customHeight="1" x14ac:dyDescent="0.25">
      <c r="A138" s="106"/>
      <c r="B138" s="279">
        <v>3212</v>
      </c>
      <c r="C138" s="280"/>
      <c r="D138" s="281"/>
      <c r="E138" s="168" t="s">
        <v>125</v>
      </c>
      <c r="F138" s="33"/>
      <c r="G138" s="33">
        <v>291.43</v>
      </c>
      <c r="H138" s="163"/>
    </row>
    <row r="139" spans="1:8" s="34" customFormat="1" x14ac:dyDescent="0.25">
      <c r="A139" s="106"/>
      <c r="B139" s="279">
        <v>3213</v>
      </c>
      <c r="C139" s="280"/>
      <c r="D139" s="281"/>
      <c r="E139" s="168" t="s">
        <v>65</v>
      </c>
      <c r="F139" s="33"/>
      <c r="G139" s="33">
        <v>0</v>
      </c>
      <c r="H139" s="163"/>
    </row>
    <row r="140" spans="1:8" s="34" customFormat="1" x14ac:dyDescent="0.25">
      <c r="A140" s="106"/>
      <c r="B140" s="289" t="s">
        <v>279</v>
      </c>
      <c r="C140" s="290"/>
      <c r="D140" s="291"/>
      <c r="E140" s="166" t="s">
        <v>280</v>
      </c>
      <c r="F140" s="41">
        <f t="shared" ref="F140" si="37">F141</f>
        <v>41201.39</v>
      </c>
      <c r="G140" s="41">
        <f t="shared" ref="G140" si="38">G141</f>
        <v>42089.37</v>
      </c>
      <c r="H140" s="163">
        <f>G140/F140*100</f>
        <v>102.15521854966545</v>
      </c>
    </row>
    <row r="141" spans="1:8" x14ac:dyDescent="0.25">
      <c r="A141" s="106"/>
      <c r="B141" s="283">
        <v>3</v>
      </c>
      <c r="C141" s="284"/>
      <c r="D141" s="285"/>
      <c r="E141" s="167" t="s">
        <v>12</v>
      </c>
      <c r="F141" s="31">
        <f t="shared" ref="F141" si="39">F142+F149</f>
        <v>41201.39</v>
      </c>
      <c r="G141" s="31">
        <f t="shared" ref="G141" si="40">G142+G149</f>
        <v>42089.37</v>
      </c>
      <c r="H141" s="163">
        <f>G141/F141*100</f>
        <v>102.15521854966545</v>
      </c>
    </row>
    <row r="142" spans="1:8" s="34" customFormat="1" ht="15" customHeight="1" x14ac:dyDescent="0.25">
      <c r="A142" s="106"/>
      <c r="B142" s="276">
        <v>31</v>
      </c>
      <c r="C142" s="277"/>
      <c r="D142" s="278"/>
      <c r="E142" s="167" t="s">
        <v>13</v>
      </c>
      <c r="F142" s="31">
        <v>40216.519999999997</v>
      </c>
      <c r="G142" s="31">
        <f t="shared" ref="G142" si="41">G143+G145+G147</f>
        <v>41104.5</v>
      </c>
      <c r="H142" s="163">
        <f>G142/F142*100</f>
        <v>102.20799810625087</v>
      </c>
    </row>
    <row r="143" spans="1:8" s="34" customFormat="1" ht="15" customHeight="1" x14ac:dyDescent="0.25">
      <c r="A143" s="106"/>
      <c r="B143" s="276">
        <v>311</v>
      </c>
      <c r="C143" s="277"/>
      <c r="D143" s="278"/>
      <c r="E143" s="167" t="s">
        <v>123</v>
      </c>
      <c r="F143" s="31"/>
      <c r="G143" s="31">
        <f t="shared" ref="G143" si="42">G144</f>
        <v>32996.11</v>
      </c>
      <c r="H143" s="163"/>
    </row>
    <row r="144" spans="1:8" s="34" customFormat="1" ht="15" customHeight="1" x14ac:dyDescent="0.25">
      <c r="A144" s="106"/>
      <c r="B144" s="279">
        <v>3111</v>
      </c>
      <c r="C144" s="280"/>
      <c r="D144" s="281"/>
      <c r="E144" s="168" t="s">
        <v>50</v>
      </c>
      <c r="F144" s="33"/>
      <c r="G144" s="33">
        <v>32996.11</v>
      </c>
      <c r="H144" s="163"/>
    </row>
    <row r="145" spans="1:8" s="34" customFormat="1" x14ac:dyDescent="0.25">
      <c r="A145" s="106"/>
      <c r="B145" s="276">
        <v>312</v>
      </c>
      <c r="C145" s="277"/>
      <c r="D145" s="278"/>
      <c r="E145" s="167" t="s">
        <v>51</v>
      </c>
      <c r="F145" s="31"/>
      <c r="G145" s="31">
        <f t="shared" ref="G145" si="43">G146</f>
        <v>2664</v>
      </c>
      <c r="H145" s="163"/>
    </row>
    <row r="146" spans="1:8" s="34" customFormat="1" x14ac:dyDescent="0.25">
      <c r="A146" s="106"/>
      <c r="B146" s="279">
        <v>3121</v>
      </c>
      <c r="C146" s="280"/>
      <c r="D146" s="281"/>
      <c r="E146" s="168" t="s">
        <v>51</v>
      </c>
      <c r="F146" s="33"/>
      <c r="G146" s="33">
        <v>2664</v>
      </c>
      <c r="H146" s="163"/>
    </row>
    <row r="147" spans="1:8" s="34" customFormat="1" x14ac:dyDescent="0.25">
      <c r="A147" s="106"/>
      <c r="B147" s="276">
        <v>313</v>
      </c>
      <c r="C147" s="277"/>
      <c r="D147" s="278"/>
      <c r="E147" s="167" t="s">
        <v>52</v>
      </c>
      <c r="F147" s="31"/>
      <c r="G147" s="31">
        <f t="shared" ref="G147" si="44">G148</f>
        <v>5444.39</v>
      </c>
      <c r="H147" s="163"/>
    </row>
    <row r="148" spans="1:8" ht="15" customHeight="1" x14ac:dyDescent="0.25">
      <c r="A148" s="106"/>
      <c r="B148" s="279">
        <v>3132</v>
      </c>
      <c r="C148" s="280"/>
      <c r="D148" s="281"/>
      <c r="E148" s="168" t="s">
        <v>53</v>
      </c>
      <c r="F148" s="33"/>
      <c r="G148" s="33">
        <v>5444.39</v>
      </c>
      <c r="H148" s="163"/>
    </row>
    <row r="149" spans="1:8" s="34" customFormat="1" ht="15" customHeight="1" x14ac:dyDescent="0.25">
      <c r="A149" s="106"/>
      <c r="B149" s="276">
        <v>32</v>
      </c>
      <c r="C149" s="277"/>
      <c r="D149" s="278"/>
      <c r="E149" s="167" t="s">
        <v>124</v>
      </c>
      <c r="F149" s="31">
        <v>984.87</v>
      </c>
      <c r="G149" s="31">
        <f t="shared" ref="G149" si="45">G150</f>
        <v>984.87</v>
      </c>
      <c r="H149" s="163">
        <f>G149/F149*100</f>
        <v>100</v>
      </c>
    </row>
    <row r="150" spans="1:8" s="34" customFormat="1" ht="15" customHeight="1" x14ac:dyDescent="0.25">
      <c r="A150" s="106"/>
      <c r="B150" s="276">
        <v>321</v>
      </c>
      <c r="C150" s="277"/>
      <c r="D150" s="278"/>
      <c r="E150" s="167" t="s">
        <v>54</v>
      </c>
      <c r="F150" s="31"/>
      <c r="G150" s="31">
        <f>G151+G152+G153</f>
        <v>984.87</v>
      </c>
      <c r="H150" s="163"/>
    </row>
    <row r="151" spans="1:8" s="34" customFormat="1" ht="15" customHeight="1" x14ac:dyDescent="0.25">
      <c r="A151" s="106"/>
      <c r="B151" s="279">
        <v>3211</v>
      </c>
      <c r="C151" s="280"/>
      <c r="D151" s="281"/>
      <c r="E151" s="168" t="s">
        <v>64</v>
      </c>
      <c r="F151" s="33"/>
      <c r="G151" s="33">
        <v>155.4</v>
      </c>
      <c r="H151" s="163"/>
    </row>
    <row r="152" spans="1:8" s="34" customFormat="1" ht="15" customHeight="1" x14ac:dyDescent="0.25">
      <c r="A152" s="106"/>
      <c r="B152" s="279">
        <v>3212</v>
      </c>
      <c r="C152" s="280"/>
      <c r="D152" s="281"/>
      <c r="E152" s="168" t="s">
        <v>125</v>
      </c>
      <c r="F152" s="33"/>
      <c r="G152" s="33">
        <v>829.47</v>
      </c>
      <c r="H152" s="163"/>
    </row>
    <row r="153" spans="1:8" s="34" customFormat="1" x14ac:dyDescent="0.25">
      <c r="A153" s="106"/>
      <c r="B153" s="279">
        <v>3213</v>
      </c>
      <c r="C153" s="280"/>
      <c r="D153" s="281"/>
      <c r="E153" s="168" t="s">
        <v>65</v>
      </c>
      <c r="F153" s="33"/>
      <c r="G153" s="33">
        <v>0</v>
      </c>
      <c r="H153" s="163"/>
    </row>
    <row r="154" spans="1:8" s="106" customFormat="1" x14ac:dyDescent="0.25">
      <c r="B154" s="286" t="s">
        <v>281</v>
      </c>
      <c r="C154" s="287"/>
      <c r="D154" s="288"/>
      <c r="E154" s="165" t="s">
        <v>282</v>
      </c>
      <c r="F154" s="42">
        <f>F155</f>
        <v>42300</v>
      </c>
      <c r="G154" s="42">
        <f>G155</f>
        <v>20287.3</v>
      </c>
      <c r="H154" s="163">
        <f>G154/F154*100</f>
        <v>47.960520094562646</v>
      </c>
    </row>
    <row r="155" spans="1:8" s="34" customFormat="1" ht="15" customHeight="1" x14ac:dyDescent="0.25">
      <c r="A155" s="106"/>
      <c r="B155" s="289" t="s">
        <v>99</v>
      </c>
      <c r="C155" s="290"/>
      <c r="D155" s="291"/>
      <c r="E155" s="166" t="s">
        <v>100</v>
      </c>
      <c r="F155" s="41">
        <f t="shared" ref="F155" si="46">F156</f>
        <v>42300</v>
      </c>
      <c r="G155" s="41">
        <f t="shared" ref="G155" si="47">G156</f>
        <v>20287.3</v>
      </c>
      <c r="H155" s="163">
        <f>G155/F155*100</f>
        <v>47.960520094562646</v>
      </c>
    </row>
    <row r="156" spans="1:8" s="34" customFormat="1" ht="15" customHeight="1" x14ac:dyDescent="0.25">
      <c r="A156" s="106"/>
      <c r="B156" s="283">
        <v>3</v>
      </c>
      <c r="C156" s="284"/>
      <c r="D156" s="285"/>
      <c r="E156" s="167" t="s">
        <v>12</v>
      </c>
      <c r="F156" s="31">
        <f t="shared" ref="F156" si="48">F157+F164</f>
        <v>42300</v>
      </c>
      <c r="G156" s="31">
        <f t="shared" ref="G156" si="49">G157+G164</f>
        <v>20287.3</v>
      </c>
      <c r="H156" s="163">
        <f>G156/F156*100</f>
        <v>47.960520094562646</v>
      </c>
    </row>
    <row r="157" spans="1:8" s="34" customFormat="1" x14ac:dyDescent="0.25">
      <c r="A157" s="106"/>
      <c r="B157" s="276">
        <v>31</v>
      </c>
      <c r="C157" s="277"/>
      <c r="D157" s="278"/>
      <c r="E157" s="167" t="s">
        <v>13</v>
      </c>
      <c r="F157" s="31">
        <v>40680</v>
      </c>
      <c r="G157" s="31">
        <f t="shared" ref="G157" si="50">G158+G160+G162</f>
        <v>19746.09</v>
      </c>
      <c r="H157" s="163">
        <f>G157/F157*100</f>
        <v>48.540044247787613</v>
      </c>
    </row>
    <row r="158" spans="1:8" s="34" customFormat="1" x14ac:dyDescent="0.25">
      <c r="A158" s="106"/>
      <c r="B158" s="276">
        <v>311</v>
      </c>
      <c r="C158" s="277"/>
      <c r="D158" s="278"/>
      <c r="E158" s="167" t="s">
        <v>123</v>
      </c>
      <c r="F158" s="31"/>
      <c r="G158" s="31">
        <f t="shared" ref="G158" si="51">G159</f>
        <v>15490.2</v>
      </c>
      <c r="H158" s="163"/>
    </row>
    <row r="159" spans="1:8" s="34" customFormat="1" x14ac:dyDescent="0.25">
      <c r="A159" s="106"/>
      <c r="B159" s="279">
        <v>3111</v>
      </c>
      <c r="C159" s="280"/>
      <c r="D159" s="281"/>
      <c r="E159" s="168" t="s">
        <v>50</v>
      </c>
      <c r="F159" s="33"/>
      <c r="G159" s="33">
        <v>15490.2</v>
      </c>
      <c r="H159" s="163"/>
    </row>
    <row r="160" spans="1:8" x14ac:dyDescent="0.25">
      <c r="A160" s="106"/>
      <c r="B160" s="276">
        <v>312</v>
      </c>
      <c r="C160" s="277"/>
      <c r="D160" s="278"/>
      <c r="E160" s="167" t="s">
        <v>51</v>
      </c>
      <c r="F160" s="31"/>
      <c r="G160" s="31">
        <f t="shared" ref="G160" si="52">G161</f>
        <v>1700</v>
      </c>
      <c r="H160" s="163"/>
    </row>
    <row r="161" spans="1:8" s="34" customFormat="1" ht="15" customHeight="1" x14ac:dyDescent="0.25">
      <c r="A161" s="106"/>
      <c r="B161" s="279">
        <v>3121</v>
      </c>
      <c r="C161" s="280"/>
      <c r="D161" s="281"/>
      <c r="E161" s="168" t="s">
        <v>51</v>
      </c>
      <c r="F161" s="33"/>
      <c r="G161" s="33">
        <v>1700</v>
      </c>
      <c r="H161" s="163"/>
    </row>
    <row r="162" spans="1:8" s="34" customFormat="1" ht="15" customHeight="1" x14ac:dyDescent="0.25">
      <c r="A162" s="106"/>
      <c r="B162" s="276">
        <v>313</v>
      </c>
      <c r="C162" s="277"/>
      <c r="D162" s="278"/>
      <c r="E162" s="167" t="s">
        <v>52</v>
      </c>
      <c r="F162" s="31"/>
      <c r="G162" s="31">
        <f t="shared" ref="G162" si="53">G163</f>
        <v>2555.89</v>
      </c>
      <c r="H162" s="163"/>
    </row>
    <row r="163" spans="1:8" s="34" customFormat="1" ht="15" customHeight="1" x14ac:dyDescent="0.25">
      <c r="A163" s="106"/>
      <c r="B163" s="279">
        <v>3132</v>
      </c>
      <c r="C163" s="280"/>
      <c r="D163" s="281"/>
      <c r="E163" s="168" t="s">
        <v>53</v>
      </c>
      <c r="F163" s="33"/>
      <c r="G163" s="33">
        <v>2555.89</v>
      </c>
      <c r="H163" s="163"/>
    </row>
    <row r="164" spans="1:8" s="34" customFormat="1" x14ac:dyDescent="0.25">
      <c r="A164" s="106"/>
      <c r="B164" s="276">
        <v>32</v>
      </c>
      <c r="C164" s="277"/>
      <c r="D164" s="278"/>
      <c r="E164" s="167" t="s">
        <v>124</v>
      </c>
      <c r="F164" s="31">
        <v>1620</v>
      </c>
      <c r="G164" s="31">
        <f t="shared" ref="G164" si="54">G165</f>
        <v>541.21</v>
      </c>
      <c r="H164" s="163">
        <f>G164/F164*100</f>
        <v>33.40802469135803</v>
      </c>
    </row>
    <row r="165" spans="1:8" s="34" customFormat="1" x14ac:dyDescent="0.25">
      <c r="A165" s="106"/>
      <c r="B165" s="276">
        <v>321</v>
      </c>
      <c r="C165" s="277"/>
      <c r="D165" s="278"/>
      <c r="E165" s="167" t="s">
        <v>54</v>
      </c>
      <c r="F165" s="31"/>
      <c r="G165" s="31">
        <f>G166+G167</f>
        <v>541.21</v>
      </c>
      <c r="H165" s="163"/>
    </row>
    <row r="166" spans="1:8" s="34" customFormat="1" x14ac:dyDescent="0.25">
      <c r="A166" s="106"/>
      <c r="B166" s="279">
        <v>3211</v>
      </c>
      <c r="C166" s="280"/>
      <c r="D166" s="281"/>
      <c r="E166" s="168" t="s">
        <v>64</v>
      </c>
      <c r="F166" s="33"/>
      <c r="G166" s="33">
        <v>0</v>
      </c>
      <c r="H166" s="163"/>
    </row>
    <row r="167" spans="1:8" ht="15" customHeight="1" x14ac:dyDescent="0.25">
      <c r="A167" s="106"/>
      <c r="B167" s="279">
        <v>3212</v>
      </c>
      <c r="C167" s="280"/>
      <c r="D167" s="281"/>
      <c r="E167" s="168" t="s">
        <v>125</v>
      </c>
      <c r="F167" s="33"/>
      <c r="G167" s="33">
        <v>541.21</v>
      </c>
      <c r="H167" s="163"/>
    </row>
    <row r="168" spans="1:8" s="34" customFormat="1" x14ac:dyDescent="0.25">
      <c r="A168" s="106"/>
      <c r="B168" s="295" t="s">
        <v>129</v>
      </c>
      <c r="C168" s="296"/>
      <c r="D168" s="297"/>
      <c r="E168" s="164" t="s">
        <v>130</v>
      </c>
      <c r="F168" s="43">
        <f>F169+F175</f>
        <v>3419.31</v>
      </c>
      <c r="G168" s="43">
        <f>G169+G175</f>
        <v>4460.25</v>
      </c>
      <c r="H168" s="163">
        <f>G168/F168*100</f>
        <v>130.44298411082937</v>
      </c>
    </row>
    <row r="169" spans="1:8" s="34" customFormat="1" x14ac:dyDescent="0.25">
      <c r="A169" s="106"/>
      <c r="B169" s="286" t="s">
        <v>131</v>
      </c>
      <c r="C169" s="287"/>
      <c r="D169" s="288"/>
      <c r="E169" s="165" t="s">
        <v>132</v>
      </c>
      <c r="F169" s="42">
        <f t="shared" ref="F169:F171" si="55">F170</f>
        <v>1419.31</v>
      </c>
      <c r="G169" s="42">
        <f t="shared" ref="G169:G172" si="56">G170</f>
        <v>2460.25</v>
      </c>
      <c r="H169" s="163">
        <f>G169/F169*100</f>
        <v>173.34127146289396</v>
      </c>
    </row>
    <row r="170" spans="1:8" s="34" customFormat="1" x14ac:dyDescent="0.25">
      <c r="A170" s="106"/>
      <c r="B170" s="289" t="s">
        <v>99</v>
      </c>
      <c r="C170" s="290"/>
      <c r="D170" s="291"/>
      <c r="E170" s="166" t="s">
        <v>100</v>
      </c>
      <c r="F170" s="41">
        <f t="shared" si="55"/>
        <v>1419.31</v>
      </c>
      <c r="G170" s="41">
        <f t="shared" si="56"/>
        <v>2460.25</v>
      </c>
      <c r="H170" s="163">
        <f>G170/F170*100</f>
        <v>173.34127146289396</v>
      </c>
    </row>
    <row r="171" spans="1:8" s="106" customFormat="1" ht="15" customHeight="1" x14ac:dyDescent="0.25">
      <c r="B171" s="283">
        <v>4</v>
      </c>
      <c r="C171" s="284"/>
      <c r="D171" s="285"/>
      <c r="E171" s="167" t="s">
        <v>14</v>
      </c>
      <c r="F171" s="31">
        <f t="shared" si="55"/>
        <v>1419.31</v>
      </c>
      <c r="G171" s="31">
        <f t="shared" si="56"/>
        <v>2460.25</v>
      </c>
      <c r="H171" s="163">
        <f>G171/F171*100</f>
        <v>173.34127146289396</v>
      </c>
    </row>
    <row r="172" spans="1:8" s="34" customFormat="1" ht="25.5" x14ac:dyDescent="0.25">
      <c r="A172" s="106"/>
      <c r="B172" s="276">
        <v>42</v>
      </c>
      <c r="C172" s="277"/>
      <c r="D172" s="278"/>
      <c r="E172" s="167" t="s">
        <v>29</v>
      </c>
      <c r="F172" s="31">
        <v>1419.31</v>
      </c>
      <c r="G172" s="31">
        <f t="shared" si="56"/>
        <v>2460.25</v>
      </c>
      <c r="H172" s="163">
        <f>G172/F172*100</f>
        <v>173.34127146289396</v>
      </c>
    </row>
    <row r="173" spans="1:8" x14ac:dyDescent="0.25">
      <c r="A173" s="106"/>
      <c r="B173" s="276">
        <v>422</v>
      </c>
      <c r="C173" s="277"/>
      <c r="D173" s="278"/>
      <c r="E173" s="167" t="s">
        <v>71</v>
      </c>
      <c r="F173" s="31"/>
      <c r="G173" s="31">
        <f>G174</f>
        <v>2460.25</v>
      </c>
      <c r="H173" s="163"/>
    </row>
    <row r="174" spans="1:8" s="106" customFormat="1" x14ac:dyDescent="0.25">
      <c r="B174" s="279">
        <v>4223</v>
      </c>
      <c r="C174" s="280"/>
      <c r="D174" s="281"/>
      <c r="E174" s="168" t="s">
        <v>152</v>
      </c>
      <c r="F174" s="33"/>
      <c r="G174" s="33">
        <v>2460.25</v>
      </c>
      <c r="H174" s="163"/>
    </row>
    <row r="175" spans="1:8" s="106" customFormat="1" x14ac:dyDescent="0.25">
      <c r="B175" s="286" t="s">
        <v>223</v>
      </c>
      <c r="C175" s="287"/>
      <c r="D175" s="288"/>
      <c r="E175" s="165" t="s">
        <v>224</v>
      </c>
      <c r="F175" s="42">
        <f t="shared" ref="F175:F177" si="57">F176</f>
        <v>2000</v>
      </c>
      <c r="G175" s="42">
        <f t="shared" ref="G175:G179" si="58">G176</f>
        <v>2000</v>
      </c>
      <c r="H175" s="163">
        <f>G175/F175*100</f>
        <v>100</v>
      </c>
    </row>
    <row r="176" spans="1:8" s="34" customFormat="1" ht="15" customHeight="1" x14ac:dyDescent="0.25">
      <c r="A176" s="106"/>
      <c r="B176" s="289" t="s">
        <v>99</v>
      </c>
      <c r="C176" s="290"/>
      <c r="D176" s="291"/>
      <c r="E176" s="166" t="s">
        <v>100</v>
      </c>
      <c r="F176" s="41">
        <f t="shared" si="57"/>
        <v>2000</v>
      </c>
      <c r="G176" s="41">
        <f t="shared" si="58"/>
        <v>2000</v>
      </c>
      <c r="H176" s="163">
        <f>G176/F176*100</f>
        <v>100</v>
      </c>
    </row>
    <row r="177" spans="1:8" s="34" customFormat="1" ht="15" customHeight="1" x14ac:dyDescent="0.25">
      <c r="A177" s="106"/>
      <c r="B177" s="283">
        <v>4</v>
      </c>
      <c r="C177" s="284"/>
      <c r="D177" s="285"/>
      <c r="E177" s="167" t="s">
        <v>14</v>
      </c>
      <c r="F177" s="31">
        <f t="shared" si="57"/>
        <v>2000</v>
      </c>
      <c r="G177" s="31">
        <f t="shared" si="58"/>
        <v>2000</v>
      </c>
      <c r="H177" s="163">
        <f>G177/F177*100</f>
        <v>100</v>
      </c>
    </row>
    <row r="178" spans="1:8" s="34" customFormat="1" ht="25.5" x14ac:dyDescent="0.25">
      <c r="A178" s="106"/>
      <c r="B178" s="276">
        <v>42</v>
      </c>
      <c r="C178" s="277"/>
      <c r="D178" s="278"/>
      <c r="E178" s="167" t="s">
        <v>29</v>
      </c>
      <c r="F178" s="31">
        <v>2000</v>
      </c>
      <c r="G178" s="31">
        <f t="shared" si="58"/>
        <v>2000</v>
      </c>
      <c r="H178" s="163">
        <f>G178/F178*100</f>
        <v>100</v>
      </c>
    </row>
    <row r="179" spans="1:8" s="34" customFormat="1" ht="25.5" x14ac:dyDescent="0.25">
      <c r="A179" s="106"/>
      <c r="B179" s="276">
        <v>424</v>
      </c>
      <c r="C179" s="277"/>
      <c r="D179" s="278"/>
      <c r="E179" s="167" t="s">
        <v>154</v>
      </c>
      <c r="F179" s="31"/>
      <c r="G179" s="31">
        <f t="shared" si="58"/>
        <v>2000</v>
      </c>
      <c r="H179" s="163"/>
    </row>
    <row r="180" spans="1:8" s="34" customFormat="1" x14ac:dyDescent="0.25">
      <c r="A180" s="106"/>
      <c r="B180" s="279">
        <v>4241</v>
      </c>
      <c r="C180" s="280"/>
      <c r="D180" s="281"/>
      <c r="E180" s="168" t="s">
        <v>155</v>
      </c>
      <c r="F180" s="33"/>
      <c r="G180" s="33">
        <v>2000</v>
      </c>
      <c r="H180" s="163"/>
    </row>
    <row r="181" spans="1:8" s="34" customFormat="1" ht="37.5" customHeight="1" x14ac:dyDescent="0.25">
      <c r="A181" s="106"/>
      <c r="B181" s="295" t="s">
        <v>283</v>
      </c>
      <c r="C181" s="296"/>
      <c r="D181" s="297"/>
      <c r="E181" s="188" t="s">
        <v>126</v>
      </c>
      <c r="F181" s="201">
        <f t="shared" ref="F181:G184" si="59">F182</f>
        <v>6515</v>
      </c>
      <c r="G181" s="43">
        <f t="shared" si="59"/>
        <v>24517.26</v>
      </c>
      <c r="H181" s="163">
        <f>G181/F181*100</f>
        <v>376.32018419033</v>
      </c>
    </row>
    <row r="182" spans="1:8" s="34" customFormat="1" ht="37.5" customHeight="1" x14ac:dyDescent="0.25">
      <c r="A182" s="106"/>
      <c r="B182" s="286" t="s">
        <v>98</v>
      </c>
      <c r="C182" s="287"/>
      <c r="D182" s="288"/>
      <c r="E182" s="185" t="s">
        <v>126</v>
      </c>
      <c r="F182" s="200">
        <f t="shared" si="59"/>
        <v>6515</v>
      </c>
      <c r="G182" s="42">
        <f t="shared" si="59"/>
        <v>24517.26</v>
      </c>
      <c r="H182" s="163">
        <f>G182/F182*100</f>
        <v>376.32018419033</v>
      </c>
    </row>
    <row r="183" spans="1:8" s="34" customFormat="1" ht="15" customHeight="1" x14ac:dyDescent="0.25">
      <c r="A183" s="106"/>
      <c r="B183" s="289" t="s">
        <v>99</v>
      </c>
      <c r="C183" s="290"/>
      <c r="D183" s="291"/>
      <c r="E183" s="187" t="s">
        <v>100</v>
      </c>
      <c r="F183" s="199">
        <f t="shared" si="59"/>
        <v>6515</v>
      </c>
      <c r="G183" s="41">
        <f t="shared" si="59"/>
        <v>24517.26</v>
      </c>
      <c r="H183" s="163">
        <f>G183/F183*100</f>
        <v>376.32018419033</v>
      </c>
    </row>
    <row r="184" spans="1:8" s="34" customFormat="1" x14ac:dyDescent="0.25">
      <c r="A184" s="106"/>
      <c r="B184" s="283">
        <v>3</v>
      </c>
      <c r="C184" s="284"/>
      <c r="D184" s="285"/>
      <c r="E184" s="186" t="s">
        <v>12</v>
      </c>
      <c r="F184" s="196">
        <f t="shared" si="59"/>
        <v>6515</v>
      </c>
      <c r="G184" s="31">
        <f t="shared" si="59"/>
        <v>24517.26</v>
      </c>
      <c r="H184" s="163">
        <f>G184/F184*100</f>
        <v>376.32018419033</v>
      </c>
    </row>
    <row r="185" spans="1:8" s="34" customFormat="1" x14ac:dyDescent="0.25">
      <c r="A185" s="106"/>
      <c r="B185" s="276">
        <v>32</v>
      </c>
      <c r="C185" s="277"/>
      <c r="D185" s="278"/>
      <c r="E185" s="186" t="s">
        <v>22</v>
      </c>
      <c r="F185" s="196">
        <v>6515</v>
      </c>
      <c r="G185" s="31">
        <f>G186+G188</f>
        <v>24517.26</v>
      </c>
      <c r="H185" s="163">
        <f>G185/F185*100</f>
        <v>376.32018419033</v>
      </c>
    </row>
    <row r="186" spans="1:8" s="34" customFormat="1" x14ac:dyDescent="0.25">
      <c r="A186" s="106"/>
      <c r="B186" s="276">
        <v>322</v>
      </c>
      <c r="C186" s="277"/>
      <c r="D186" s="278"/>
      <c r="E186" s="219" t="s">
        <v>56</v>
      </c>
      <c r="F186" s="33"/>
      <c r="G186" s="31">
        <f>G187</f>
        <v>18002.259999999998</v>
      </c>
      <c r="H186" s="163"/>
    </row>
    <row r="187" spans="1:8" s="34" customFormat="1" x14ac:dyDescent="0.25">
      <c r="A187" s="106"/>
      <c r="B187" s="279">
        <v>3225</v>
      </c>
      <c r="C187" s="280"/>
      <c r="D187" s="281"/>
      <c r="E187" s="168" t="s">
        <v>284</v>
      </c>
      <c r="F187" s="33"/>
      <c r="G187" s="33">
        <v>18002.259999999998</v>
      </c>
      <c r="H187" s="163"/>
    </row>
    <row r="188" spans="1:8" s="34" customFormat="1" x14ac:dyDescent="0.25">
      <c r="A188" s="106"/>
      <c r="B188" s="276">
        <v>323</v>
      </c>
      <c r="C188" s="277"/>
      <c r="D188" s="278"/>
      <c r="E188" s="186" t="s">
        <v>69</v>
      </c>
      <c r="F188" s="33"/>
      <c r="G188" s="31">
        <f>G189</f>
        <v>6515</v>
      </c>
      <c r="H188" s="163"/>
    </row>
    <row r="189" spans="1:8" s="34" customFormat="1" ht="15" customHeight="1" x14ac:dyDescent="0.25">
      <c r="A189" s="106"/>
      <c r="B189" s="279">
        <v>3232</v>
      </c>
      <c r="C189" s="280"/>
      <c r="D189" s="281"/>
      <c r="E189" s="168" t="s">
        <v>110</v>
      </c>
      <c r="F189" s="33"/>
      <c r="G189" s="33">
        <v>6515</v>
      </c>
      <c r="H189" s="163"/>
    </row>
    <row r="190" spans="1:8" ht="25.5" x14ac:dyDescent="0.25">
      <c r="A190" s="106"/>
      <c r="B190" s="295" t="s">
        <v>97</v>
      </c>
      <c r="C190" s="296"/>
      <c r="D190" s="297"/>
      <c r="E190" s="164" t="s">
        <v>133</v>
      </c>
      <c r="F190" s="43">
        <f>F191+F207+F227+F238+F261+F272+F278+F319+F330+F338+F363+F381+F394+F407</f>
        <v>5103270</v>
      </c>
      <c r="G190" s="201">
        <f>G191+G207+G227+G238+G261+G272+G278+G319+G330+G338+G363+G381+G394+G407+G313</f>
        <v>3944704.9800000004</v>
      </c>
      <c r="H190" s="163">
        <f>G190/F190*100</f>
        <v>77.297595071395406</v>
      </c>
    </row>
    <row r="191" spans="1:8" s="34" customFormat="1" x14ac:dyDescent="0.25">
      <c r="A191" s="106"/>
      <c r="B191" s="286" t="s">
        <v>98</v>
      </c>
      <c r="C191" s="287"/>
      <c r="D191" s="288"/>
      <c r="E191" s="165" t="s">
        <v>11</v>
      </c>
      <c r="F191" s="42">
        <f>F192+F202</f>
        <v>13330</v>
      </c>
      <c r="G191" s="42">
        <f>G192+G202</f>
        <v>6757.8099999999995</v>
      </c>
      <c r="H191" s="163">
        <f>G191/F191*100</f>
        <v>50.696249062265565</v>
      </c>
    </row>
    <row r="192" spans="1:8" x14ac:dyDescent="0.25">
      <c r="A192" s="106"/>
      <c r="B192" s="289" t="s">
        <v>134</v>
      </c>
      <c r="C192" s="290"/>
      <c r="D192" s="291"/>
      <c r="E192" s="166" t="s">
        <v>135</v>
      </c>
      <c r="F192" s="41">
        <f>F193+F199</f>
        <v>8000</v>
      </c>
      <c r="G192" s="41">
        <f t="shared" ref="G192:G193" si="60">G193</f>
        <v>1207.81</v>
      </c>
      <c r="H192" s="163">
        <f>G192/F192*100</f>
        <v>15.097625000000001</v>
      </c>
    </row>
    <row r="193" spans="1:8" s="34" customFormat="1" x14ac:dyDescent="0.25">
      <c r="A193" s="106"/>
      <c r="B193" s="283">
        <v>3</v>
      </c>
      <c r="C193" s="284"/>
      <c r="D193" s="285"/>
      <c r="E193" s="167" t="s">
        <v>12</v>
      </c>
      <c r="F193" s="31">
        <f t="shared" ref="F193" si="61">F194</f>
        <v>2000</v>
      </c>
      <c r="G193" s="31">
        <f t="shared" si="60"/>
        <v>1207.81</v>
      </c>
      <c r="H193" s="163">
        <f>G193/F193*100</f>
        <v>60.390500000000003</v>
      </c>
    </row>
    <row r="194" spans="1:8" x14ac:dyDescent="0.25">
      <c r="A194" s="106"/>
      <c r="B194" s="276">
        <v>32</v>
      </c>
      <c r="C194" s="277"/>
      <c r="D194" s="278"/>
      <c r="E194" s="167" t="s">
        <v>22</v>
      </c>
      <c r="F194" s="31">
        <v>2000</v>
      </c>
      <c r="G194" s="31">
        <f>G195+G197+G201</f>
        <v>1207.81</v>
      </c>
      <c r="H194" s="163">
        <f>G194/F194*100</f>
        <v>60.390500000000003</v>
      </c>
    </row>
    <row r="195" spans="1:8" s="34" customFormat="1" x14ac:dyDescent="0.25">
      <c r="A195" s="106"/>
      <c r="B195" s="276">
        <v>322</v>
      </c>
      <c r="C195" s="277"/>
      <c r="D195" s="278"/>
      <c r="E195" s="167" t="s">
        <v>56</v>
      </c>
      <c r="F195" s="31"/>
      <c r="G195" s="31">
        <f>G196</f>
        <v>0</v>
      </c>
      <c r="H195" s="163"/>
    </row>
    <row r="196" spans="1:8" s="34" customFormat="1" x14ac:dyDescent="0.25">
      <c r="A196" s="106"/>
      <c r="B196" s="279">
        <v>3223</v>
      </c>
      <c r="C196" s="280"/>
      <c r="D196" s="281"/>
      <c r="E196" s="168" t="s">
        <v>79</v>
      </c>
      <c r="F196" s="33"/>
      <c r="G196" s="33">
        <v>0</v>
      </c>
      <c r="H196" s="163"/>
    </row>
    <row r="197" spans="1:8" s="34" customFormat="1" x14ac:dyDescent="0.25">
      <c r="A197" s="106"/>
      <c r="B197" s="276">
        <v>323</v>
      </c>
      <c r="C197" s="277"/>
      <c r="D197" s="278"/>
      <c r="E197" s="167" t="s">
        <v>69</v>
      </c>
      <c r="F197" s="31"/>
      <c r="G197" s="31">
        <f>G198</f>
        <v>1207.81</v>
      </c>
      <c r="H197" s="163"/>
    </row>
    <row r="198" spans="1:8" ht="15" customHeight="1" x14ac:dyDescent="0.25">
      <c r="A198" s="106"/>
      <c r="B198" s="279">
        <v>3232</v>
      </c>
      <c r="C198" s="280"/>
      <c r="D198" s="281"/>
      <c r="E198" s="168" t="s">
        <v>110</v>
      </c>
      <c r="F198" s="33"/>
      <c r="G198" s="33">
        <v>1207.81</v>
      </c>
      <c r="H198" s="163"/>
    </row>
    <row r="199" spans="1:8" s="34" customFormat="1" ht="15" customHeight="1" x14ac:dyDescent="0.25">
      <c r="A199" s="106"/>
      <c r="B199" s="283">
        <v>4</v>
      </c>
      <c r="C199" s="284"/>
      <c r="D199" s="285"/>
      <c r="E199" s="167" t="s">
        <v>14</v>
      </c>
      <c r="F199" s="31">
        <f t="shared" ref="F199" si="62">F200</f>
        <v>6000</v>
      </c>
      <c r="G199" s="31">
        <f t="shared" ref="G199:G200" si="63">G200</f>
        <v>0</v>
      </c>
      <c r="H199" s="163">
        <f>G199/F199*100</f>
        <v>0</v>
      </c>
    </row>
    <row r="200" spans="1:8" ht="25.5" x14ac:dyDescent="0.25">
      <c r="A200" s="106"/>
      <c r="B200" s="276">
        <v>42</v>
      </c>
      <c r="C200" s="277"/>
      <c r="D200" s="278"/>
      <c r="E200" s="167" t="s">
        <v>29</v>
      </c>
      <c r="F200" s="31">
        <v>6000</v>
      </c>
      <c r="G200" s="31">
        <f t="shared" si="63"/>
        <v>0</v>
      </c>
      <c r="H200" s="163">
        <f>G200/F200*100</f>
        <v>0</v>
      </c>
    </row>
    <row r="201" spans="1:8" s="34" customFormat="1" x14ac:dyDescent="0.25">
      <c r="A201" s="106"/>
      <c r="B201" s="279">
        <v>4221</v>
      </c>
      <c r="C201" s="280"/>
      <c r="D201" s="281"/>
      <c r="E201" s="168" t="s">
        <v>72</v>
      </c>
      <c r="F201" s="33"/>
      <c r="G201" s="33">
        <v>0</v>
      </c>
      <c r="H201" s="163"/>
    </row>
    <row r="202" spans="1:8" s="34" customFormat="1" x14ac:dyDescent="0.25">
      <c r="A202" s="106"/>
      <c r="B202" s="292" t="s">
        <v>140</v>
      </c>
      <c r="C202" s="316"/>
      <c r="D202" s="317"/>
      <c r="E202" s="187" t="s">
        <v>285</v>
      </c>
      <c r="F202" s="199">
        <f>F203</f>
        <v>5330</v>
      </c>
      <c r="G202" s="199">
        <f>G203</f>
        <v>5550</v>
      </c>
      <c r="H202" s="163">
        <f>G202/F202*100</f>
        <v>104.12757973733584</v>
      </c>
    </row>
    <row r="203" spans="1:8" s="198" customFormat="1" x14ac:dyDescent="0.25">
      <c r="A203" s="195"/>
      <c r="B203" s="218">
        <v>3</v>
      </c>
      <c r="C203" s="202"/>
      <c r="D203" s="203"/>
      <c r="E203" s="219" t="s">
        <v>12</v>
      </c>
      <c r="F203" s="196">
        <f>F204</f>
        <v>5330</v>
      </c>
      <c r="G203" s="196">
        <f>G204</f>
        <v>5550</v>
      </c>
      <c r="H203" s="163">
        <f>G203/F203*100</f>
        <v>104.12757973733584</v>
      </c>
    </row>
    <row r="204" spans="1:8" s="198" customFormat="1" x14ac:dyDescent="0.25">
      <c r="A204" s="195"/>
      <c r="B204" s="218">
        <v>32</v>
      </c>
      <c r="C204" s="202"/>
      <c r="D204" s="203"/>
      <c r="E204" s="219" t="s">
        <v>22</v>
      </c>
      <c r="F204" s="196">
        <v>5330</v>
      </c>
      <c r="G204" s="196">
        <f>G205</f>
        <v>5550</v>
      </c>
      <c r="H204" s="163">
        <f>G204/F204*100</f>
        <v>104.12757973733584</v>
      </c>
    </row>
    <row r="205" spans="1:8" s="198" customFormat="1" x14ac:dyDescent="0.25">
      <c r="A205" s="195"/>
      <c r="B205" s="218">
        <v>321</v>
      </c>
      <c r="C205" s="202"/>
      <c r="D205" s="203"/>
      <c r="E205" s="219" t="s">
        <v>54</v>
      </c>
      <c r="F205" s="197"/>
      <c r="G205" s="196">
        <f>G206</f>
        <v>5550</v>
      </c>
      <c r="H205" s="163"/>
    </row>
    <row r="206" spans="1:8" x14ac:dyDescent="0.25">
      <c r="A206" s="106"/>
      <c r="B206" s="279">
        <v>3211</v>
      </c>
      <c r="C206" s="280"/>
      <c r="D206" s="281"/>
      <c r="E206" s="168" t="s">
        <v>64</v>
      </c>
      <c r="F206" s="33"/>
      <c r="G206" s="33">
        <v>5550</v>
      </c>
      <c r="H206" s="163"/>
    </row>
    <row r="207" spans="1:8" ht="25.5" x14ac:dyDescent="0.25">
      <c r="A207" s="106"/>
      <c r="B207" s="286" t="s">
        <v>107</v>
      </c>
      <c r="C207" s="287"/>
      <c r="D207" s="288"/>
      <c r="E207" s="165" t="s">
        <v>142</v>
      </c>
      <c r="F207" s="42">
        <f>F208</f>
        <v>3743500</v>
      </c>
      <c r="G207" s="42">
        <f>G208</f>
        <v>3101849</v>
      </c>
      <c r="H207" s="163">
        <f>G207/F207*100</f>
        <v>82.859596634165882</v>
      </c>
    </row>
    <row r="208" spans="1:8" x14ac:dyDescent="0.25">
      <c r="A208" s="106"/>
      <c r="B208" s="289" t="s">
        <v>138</v>
      </c>
      <c r="C208" s="290"/>
      <c r="D208" s="291"/>
      <c r="E208" s="166" t="s">
        <v>139</v>
      </c>
      <c r="F208" s="41">
        <f t="shared" ref="F208" si="64">F209</f>
        <v>3743500</v>
      </c>
      <c r="G208" s="41">
        <f t="shared" ref="G208" si="65">G209</f>
        <v>3101849</v>
      </c>
      <c r="H208" s="163">
        <f>G208/F208*100</f>
        <v>82.859596634165882</v>
      </c>
    </row>
    <row r="209" spans="1:8" s="34" customFormat="1" ht="15" customHeight="1" x14ac:dyDescent="0.25">
      <c r="A209" s="106"/>
      <c r="B209" s="283">
        <v>3</v>
      </c>
      <c r="C209" s="284"/>
      <c r="D209" s="285"/>
      <c r="E209" s="167" t="s">
        <v>12</v>
      </c>
      <c r="F209" s="31">
        <f>F210+F222</f>
        <v>3743500</v>
      </c>
      <c r="G209" s="31">
        <f>G210+G222</f>
        <v>3101849</v>
      </c>
      <c r="H209" s="163">
        <f>G209/F209*100</f>
        <v>82.859596634165882</v>
      </c>
    </row>
    <row r="210" spans="1:8" s="34" customFormat="1" x14ac:dyDescent="0.25">
      <c r="A210" s="106"/>
      <c r="B210" s="276">
        <v>31</v>
      </c>
      <c r="C210" s="277"/>
      <c r="D210" s="278"/>
      <c r="E210" s="167" t="s">
        <v>13</v>
      </c>
      <c r="F210" s="31">
        <v>3643500</v>
      </c>
      <c r="G210" s="31">
        <f>G211+G217+G219</f>
        <v>3014998.75</v>
      </c>
      <c r="H210" s="163">
        <f>G210/F210*100</f>
        <v>82.750068615342386</v>
      </c>
    </row>
    <row r="211" spans="1:8" s="34" customFormat="1" x14ac:dyDescent="0.25">
      <c r="A211" s="106"/>
      <c r="B211" s="276">
        <v>311</v>
      </c>
      <c r="C211" s="277"/>
      <c r="D211" s="278"/>
      <c r="E211" s="167" t="s">
        <v>123</v>
      </c>
      <c r="F211" s="31"/>
      <c r="G211" s="31">
        <f>G212+G213+G215</f>
        <v>2502935.1999999997</v>
      </c>
      <c r="H211" s="163"/>
    </row>
    <row r="212" spans="1:8" s="34" customFormat="1" x14ac:dyDescent="0.25">
      <c r="A212" s="106"/>
      <c r="B212" s="279">
        <v>3111</v>
      </c>
      <c r="C212" s="280"/>
      <c r="D212" s="281"/>
      <c r="E212" s="168" t="s">
        <v>50</v>
      </c>
      <c r="F212" s="33"/>
      <c r="G212" s="33">
        <v>2471439.09</v>
      </c>
      <c r="H212" s="163"/>
    </row>
    <row r="213" spans="1:8" x14ac:dyDescent="0.25">
      <c r="A213" s="106"/>
      <c r="B213" s="279">
        <v>3113</v>
      </c>
      <c r="C213" s="280"/>
      <c r="D213" s="281"/>
      <c r="E213" s="168" t="s">
        <v>247</v>
      </c>
      <c r="F213" s="33"/>
      <c r="G213" s="33">
        <v>31103.3</v>
      </c>
      <c r="H213" s="163"/>
    </row>
    <row r="214" spans="1:8" s="34" customFormat="1" x14ac:dyDescent="0.25">
      <c r="A214" s="106"/>
      <c r="B214" s="169">
        <v>31131</v>
      </c>
      <c r="C214" s="170"/>
      <c r="D214" s="171"/>
      <c r="E214" s="168" t="s">
        <v>247</v>
      </c>
      <c r="F214" s="33"/>
      <c r="G214" s="33">
        <v>31103.3</v>
      </c>
      <c r="H214" s="163"/>
    </row>
    <row r="215" spans="1:8" s="34" customFormat="1" x14ac:dyDescent="0.25">
      <c r="A215" s="106"/>
      <c r="B215" s="169">
        <v>3114</v>
      </c>
      <c r="C215" s="170"/>
      <c r="D215" s="171"/>
      <c r="E215" s="168" t="s">
        <v>248</v>
      </c>
      <c r="F215" s="33"/>
      <c r="G215" s="33">
        <v>392.81</v>
      </c>
      <c r="H215" s="163"/>
    </row>
    <row r="216" spans="1:8" x14ac:dyDescent="0.25">
      <c r="A216" s="106"/>
      <c r="B216" s="169">
        <v>31141</v>
      </c>
      <c r="C216" s="170"/>
      <c r="D216" s="171"/>
      <c r="E216" s="168" t="s">
        <v>248</v>
      </c>
      <c r="F216" s="33"/>
      <c r="G216" s="33">
        <v>392.81</v>
      </c>
      <c r="H216" s="163"/>
    </row>
    <row r="217" spans="1:8" x14ac:dyDescent="0.25">
      <c r="A217" s="106"/>
      <c r="B217" s="276">
        <v>312</v>
      </c>
      <c r="C217" s="277"/>
      <c r="D217" s="278"/>
      <c r="E217" s="167" t="s">
        <v>51</v>
      </c>
      <c r="F217" s="31"/>
      <c r="G217" s="31">
        <f t="shared" ref="G217" si="66">G218</f>
        <v>99551.679999999993</v>
      </c>
      <c r="H217" s="163"/>
    </row>
    <row r="218" spans="1:8" s="34" customFormat="1" x14ac:dyDescent="0.25">
      <c r="A218" s="106"/>
      <c r="B218" s="279">
        <v>3121</v>
      </c>
      <c r="C218" s="280"/>
      <c r="D218" s="281"/>
      <c r="E218" s="168" t="s">
        <v>51</v>
      </c>
      <c r="F218" s="33"/>
      <c r="G218" s="33">
        <v>99551.679999999993</v>
      </c>
      <c r="H218" s="163"/>
    </row>
    <row r="219" spans="1:8" x14ac:dyDescent="0.25">
      <c r="A219" s="106"/>
      <c r="B219" s="276">
        <v>313</v>
      </c>
      <c r="C219" s="277"/>
      <c r="D219" s="278"/>
      <c r="E219" s="167" t="s">
        <v>52</v>
      </c>
      <c r="F219" s="31"/>
      <c r="G219" s="31">
        <f>G220+G221</f>
        <v>412511.87</v>
      </c>
      <c r="H219" s="163"/>
    </row>
    <row r="220" spans="1:8" s="34" customFormat="1" ht="15" customHeight="1" x14ac:dyDescent="0.25">
      <c r="A220" s="106"/>
      <c r="B220" s="279">
        <v>3132</v>
      </c>
      <c r="C220" s="280"/>
      <c r="D220" s="281"/>
      <c r="E220" s="168" t="s">
        <v>53</v>
      </c>
      <c r="F220" s="33"/>
      <c r="G220" s="33">
        <v>412511.87</v>
      </c>
      <c r="H220" s="163"/>
    </row>
    <row r="221" spans="1:8" ht="26.25" customHeight="1" x14ac:dyDescent="0.25">
      <c r="A221" s="106"/>
      <c r="B221" s="169">
        <v>3133</v>
      </c>
      <c r="C221" s="170"/>
      <c r="D221" s="171"/>
      <c r="E221" s="168" t="s">
        <v>257</v>
      </c>
      <c r="F221" s="33"/>
      <c r="G221" s="33">
        <v>0</v>
      </c>
      <c r="H221" s="163"/>
    </row>
    <row r="222" spans="1:8" x14ac:dyDescent="0.25">
      <c r="A222" s="106"/>
      <c r="B222" s="276">
        <v>32</v>
      </c>
      <c r="C222" s="277"/>
      <c r="D222" s="278"/>
      <c r="E222" s="167" t="s">
        <v>22</v>
      </c>
      <c r="F222" s="31">
        <v>100000</v>
      </c>
      <c r="G222" s="31">
        <f t="shared" ref="G222" si="67">G223+G225</f>
        <v>86850.25</v>
      </c>
      <c r="H222" s="163">
        <f>G222/F222*100</f>
        <v>86.850249999999988</v>
      </c>
    </row>
    <row r="223" spans="1:8" s="34" customFormat="1" x14ac:dyDescent="0.25">
      <c r="A223" s="106"/>
      <c r="B223" s="276">
        <v>321</v>
      </c>
      <c r="C223" s="277"/>
      <c r="D223" s="278"/>
      <c r="E223" s="167" t="s">
        <v>54</v>
      </c>
      <c r="F223" s="31"/>
      <c r="G223" s="31">
        <f t="shared" ref="G223" si="68">G224</f>
        <v>84354.25</v>
      </c>
      <c r="H223" s="163"/>
    </row>
    <row r="224" spans="1:8" ht="15" customHeight="1" x14ac:dyDescent="0.25">
      <c r="A224" s="106"/>
      <c r="B224" s="279">
        <v>3212</v>
      </c>
      <c r="C224" s="280"/>
      <c r="D224" s="281"/>
      <c r="E224" s="168" t="s">
        <v>125</v>
      </c>
      <c r="F224" s="33"/>
      <c r="G224" s="33">
        <v>84354.25</v>
      </c>
      <c r="H224" s="163"/>
    </row>
    <row r="225" spans="1:8" s="34" customFormat="1" ht="15" customHeight="1" x14ac:dyDescent="0.25">
      <c r="A225" s="106"/>
      <c r="B225" s="276">
        <v>329</v>
      </c>
      <c r="C225" s="277"/>
      <c r="D225" s="278"/>
      <c r="E225" s="167" t="s">
        <v>59</v>
      </c>
      <c r="F225" s="31"/>
      <c r="G225" s="31">
        <f>G226</f>
        <v>2496</v>
      </c>
      <c r="H225" s="163"/>
    </row>
    <row r="226" spans="1:8" s="34" customFormat="1" x14ac:dyDescent="0.25">
      <c r="A226" s="106"/>
      <c r="B226" s="279">
        <v>3295</v>
      </c>
      <c r="C226" s="280"/>
      <c r="D226" s="281"/>
      <c r="E226" s="168" t="s">
        <v>58</v>
      </c>
      <c r="F226" s="33"/>
      <c r="G226" s="33">
        <v>2496</v>
      </c>
      <c r="H226" s="163"/>
    </row>
    <row r="227" spans="1:8" s="34" customFormat="1" x14ac:dyDescent="0.25">
      <c r="A227" s="106"/>
      <c r="B227" s="286" t="s">
        <v>131</v>
      </c>
      <c r="C227" s="287"/>
      <c r="D227" s="288"/>
      <c r="E227" s="165" t="s">
        <v>115</v>
      </c>
      <c r="F227" s="42">
        <f t="shared" ref="F227:F229" si="69">F228</f>
        <v>490</v>
      </c>
      <c r="G227" s="42">
        <f t="shared" ref="G227:G229" si="70">G228</f>
        <v>803.94</v>
      </c>
      <c r="H227" s="163">
        <f>G227/F227*100</f>
        <v>164.06938775510204</v>
      </c>
    </row>
    <row r="228" spans="1:8" s="34" customFormat="1" x14ac:dyDescent="0.25">
      <c r="A228" s="106"/>
      <c r="B228" s="289" t="s">
        <v>138</v>
      </c>
      <c r="C228" s="290"/>
      <c r="D228" s="291"/>
      <c r="E228" s="166" t="s">
        <v>139</v>
      </c>
      <c r="F228" s="41">
        <f t="shared" si="69"/>
        <v>490</v>
      </c>
      <c r="G228" s="41">
        <f t="shared" si="70"/>
        <v>803.94</v>
      </c>
      <c r="H228" s="163">
        <f>G228/F228*100</f>
        <v>164.06938775510204</v>
      </c>
    </row>
    <row r="229" spans="1:8" s="106" customFormat="1" x14ac:dyDescent="0.25">
      <c r="B229" s="283">
        <v>3</v>
      </c>
      <c r="C229" s="284"/>
      <c r="D229" s="285"/>
      <c r="E229" s="167" t="s">
        <v>12</v>
      </c>
      <c r="F229" s="31">
        <f t="shared" si="69"/>
        <v>490</v>
      </c>
      <c r="G229" s="31">
        <f t="shared" si="70"/>
        <v>803.94</v>
      </c>
      <c r="H229" s="163">
        <f>G229/F229*100</f>
        <v>164.06938775510204</v>
      </c>
    </row>
    <row r="230" spans="1:8" s="34" customFormat="1" x14ac:dyDescent="0.25">
      <c r="A230" s="106"/>
      <c r="B230" s="276">
        <v>32</v>
      </c>
      <c r="C230" s="277"/>
      <c r="D230" s="278"/>
      <c r="E230" s="167" t="s">
        <v>22</v>
      </c>
      <c r="F230" s="31">
        <v>490</v>
      </c>
      <c r="G230" s="31">
        <f t="shared" ref="G230" si="71">G231+G234+G236</f>
        <v>803.94</v>
      </c>
      <c r="H230" s="163">
        <f>G230/F230*100</f>
        <v>164.06938775510204</v>
      </c>
    </row>
    <row r="231" spans="1:8" s="106" customFormat="1" x14ac:dyDescent="0.25">
      <c r="B231" s="276">
        <v>321</v>
      </c>
      <c r="C231" s="277"/>
      <c r="D231" s="278"/>
      <c r="E231" s="167" t="s">
        <v>54</v>
      </c>
      <c r="F231" s="31"/>
      <c r="G231" s="31">
        <f t="shared" ref="G231" si="72">SUM(G232+G233)</f>
        <v>454.2</v>
      </c>
      <c r="H231" s="163"/>
    </row>
    <row r="232" spans="1:8" s="34" customFormat="1" x14ac:dyDescent="0.25">
      <c r="A232" s="106"/>
      <c r="B232" s="279">
        <v>3211</v>
      </c>
      <c r="C232" s="280"/>
      <c r="D232" s="281"/>
      <c r="E232" s="168" t="s">
        <v>64</v>
      </c>
      <c r="F232" s="33"/>
      <c r="G232" s="33">
        <v>454.2</v>
      </c>
      <c r="H232" s="163"/>
    </row>
    <row r="233" spans="1:8" x14ac:dyDescent="0.25">
      <c r="A233" s="106"/>
      <c r="B233" s="279">
        <v>3213</v>
      </c>
      <c r="C233" s="280"/>
      <c r="D233" s="281"/>
      <c r="E233" s="168" t="s">
        <v>65</v>
      </c>
      <c r="F233" s="33"/>
      <c r="G233" s="33"/>
      <c r="H233" s="163"/>
    </row>
    <row r="234" spans="1:8" s="34" customFormat="1" ht="15" customHeight="1" x14ac:dyDescent="0.25">
      <c r="A234" s="106"/>
      <c r="B234" s="276">
        <v>323</v>
      </c>
      <c r="C234" s="277"/>
      <c r="D234" s="278"/>
      <c r="E234" s="167" t="s">
        <v>69</v>
      </c>
      <c r="F234" s="31"/>
      <c r="G234" s="31">
        <f t="shared" ref="G234" si="73">G235</f>
        <v>0</v>
      </c>
      <c r="H234" s="163"/>
    </row>
    <row r="235" spans="1:8" s="34" customFormat="1" ht="15" customHeight="1" x14ac:dyDescent="0.25">
      <c r="A235" s="106"/>
      <c r="B235" s="279">
        <v>3237</v>
      </c>
      <c r="C235" s="280"/>
      <c r="D235" s="281"/>
      <c r="E235" s="168" t="s">
        <v>70</v>
      </c>
      <c r="F235" s="33"/>
      <c r="G235" s="33"/>
      <c r="H235" s="163"/>
    </row>
    <row r="236" spans="1:8" s="34" customFormat="1" ht="15" customHeight="1" x14ac:dyDescent="0.25">
      <c r="A236" s="106"/>
      <c r="B236" s="276">
        <v>329</v>
      </c>
      <c r="C236" s="277"/>
      <c r="D236" s="278"/>
      <c r="E236" s="167" t="s">
        <v>59</v>
      </c>
      <c r="F236" s="31"/>
      <c r="G236" s="31">
        <f t="shared" ref="G236" si="74">G237</f>
        <v>349.74</v>
      </c>
      <c r="H236" s="163"/>
    </row>
    <row r="237" spans="1:8" s="34" customFormat="1" x14ac:dyDescent="0.25">
      <c r="A237" s="106"/>
      <c r="B237" s="279">
        <v>3293</v>
      </c>
      <c r="C237" s="280"/>
      <c r="D237" s="281"/>
      <c r="E237" s="168" t="s">
        <v>95</v>
      </c>
      <c r="F237" s="33"/>
      <c r="G237" s="33">
        <v>349.74</v>
      </c>
      <c r="H237" s="163"/>
    </row>
    <row r="238" spans="1:8" s="34" customFormat="1" x14ac:dyDescent="0.25">
      <c r="A238" s="106"/>
      <c r="B238" s="286" t="s">
        <v>114</v>
      </c>
      <c r="C238" s="287"/>
      <c r="D238" s="288"/>
      <c r="E238" s="165" t="s">
        <v>117</v>
      </c>
      <c r="F238" s="42">
        <f t="shared" ref="F238:F239" si="75">F239</f>
        <v>3500</v>
      </c>
      <c r="G238" s="42">
        <f>G239+G256</f>
        <v>3111.2400000000002</v>
      </c>
      <c r="H238" s="163">
        <f>G238/F238*100</f>
        <v>88.892571428571429</v>
      </c>
    </row>
    <row r="239" spans="1:8" x14ac:dyDescent="0.25">
      <c r="A239" s="106"/>
      <c r="B239" s="289" t="s">
        <v>138</v>
      </c>
      <c r="C239" s="290"/>
      <c r="D239" s="291"/>
      <c r="E239" s="166" t="s">
        <v>139</v>
      </c>
      <c r="F239" s="41">
        <f t="shared" si="75"/>
        <v>3500</v>
      </c>
      <c r="G239" s="41">
        <f t="shared" ref="G239" si="76">G240</f>
        <v>1981.8200000000002</v>
      </c>
      <c r="H239" s="163">
        <f>G239/F239*100</f>
        <v>56.623428571428583</v>
      </c>
    </row>
    <row r="240" spans="1:8" s="34" customFormat="1" ht="15" customHeight="1" x14ac:dyDescent="0.25">
      <c r="A240" s="106"/>
      <c r="B240" s="283">
        <v>3</v>
      </c>
      <c r="C240" s="284"/>
      <c r="D240" s="285"/>
      <c r="E240" s="167" t="s">
        <v>12</v>
      </c>
      <c r="F240" s="31">
        <f>F246</f>
        <v>3500</v>
      </c>
      <c r="G240" s="31">
        <f>G241+G246</f>
        <v>1981.8200000000002</v>
      </c>
      <c r="H240" s="163">
        <f>G240/F240*100</f>
        <v>56.623428571428583</v>
      </c>
    </row>
    <row r="241" spans="1:8" s="34" customFormat="1" ht="15" customHeight="1" x14ac:dyDescent="0.25">
      <c r="A241" s="106"/>
      <c r="B241" s="172">
        <v>31</v>
      </c>
      <c r="C241" s="173"/>
      <c r="D241" s="167"/>
      <c r="E241" s="167" t="s">
        <v>13</v>
      </c>
      <c r="F241" s="31"/>
      <c r="G241" s="31">
        <f>G242+G244</f>
        <v>0</v>
      </c>
      <c r="H241" s="163"/>
    </row>
    <row r="242" spans="1:8" s="34" customFormat="1" x14ac:dyDescent="0.25">
      <c r="A242" s="106"/>
      <c r="B242" s="276">
        <v>311</v>
      </c>
      <c r="C242" s="277"/>
      <c r="D242" s="278"/>
      <c r="E242" s="167" t="s">
        <v>123</v>
      </c>
      <c r="F242" s="31"/>
      <c r="G242" s="31">
        <f>G243</f>
        <v>0</v>
      </c>
      <c r="H242" s="163"/>
    </row>
    <row r="243" spans="1:8" s="34" customFormat="1" x14ac:dyDescent="0.25">
      <c r="A243" s="106"/>
      <c r="B243" s="279">
        <v>3113</v>
      </c>
      <c r="C243" s="280"/>
      <c r="D243" s="281"/>
      <c r="E243" s="168" t="s">
        <v>247</v>
      </c>
      <c r="F243" s="33"/>
      <c r="G243" s="33"/>
      <c r="H243" s="163"/>
    </row>
    <row r="244" spans="1:8" s="34" customFormat="1" x14ac:dyDescent="0.25">
      <c r="A244" s="106"/>
      <c r="B244" s="276">
        <v>313</v>
      </c>
      <c r="C244" s="277"/>
      <c r="D244" s="278"/>
      <c r="E244" s="167" t="s">
        <v>52</v>
      </c>
      <c r="F244" s="31"/>
      <c r="G244" s="31">
        <f>G245</f>
        <v>0</v>
      </c>
      <c r="H244" s="163"/>
    </row>
    <row r="245" spans="1:8" s="106" customFormat="1" ht="15" customHeight="1" x14ac:dyDescent="0.25">
      <c r="B245" s="279">
        <v>3132</v>
      </c>
      <c r="C245" s="280"/>
      <c r="D245" s="281"/>
      <c r="E245" s="168" t="s">
        <v>53</v>
      </c>
      <c r="F245" s="33"/>
      <c r="G245" s="33"/>
      <c r="H245" s="163"/>
    </row>
    <row r="246" spans="1:8" s="34" customFormat="1" x14ac:dyDescent="0.25">
      <c r="A246" s="106"/>
      <c r="B246" s="276">
        <v>32</v>
      </c>
      <c r="C246" s="277"/>
      <c r="D246" s="278"/>
      <c r="E246" s="167" t="s">
        <v>22</v>
      </c>
      <c r="F246" s="31">
        <v>3500</v>
      </c>
      <c r="G246" s="31">
        <f>G247+G249+G251+G253</f>
        <v>1981.8200000000002</v>
      </c>
      <c r="H246" s="163">
        <f>G246/F246*100</f>
        <v>56.623428571428583</v>
      </c>
    </row>
    <row r="247" spans="1:8" x14ac:dyDescent="0.25">
      <c r="A247" s="106"/>
      <c r="B247" s="276">
        <v>321</v>
      </c>
      <c r="C247" s="277"/>
      <c r="D247" s="278"/>
      <c r="E247" s="167" t="s">
        <v>54</v>
      </c>
      <c r="F247" s="31"/>
      <c r="G247" s="31">
        <f t="shared" ref="G247" si="77">G248</f>
        <v>0</v>
      </c>
      <c r="H247" s="163"/>
    </row>
    <row r="248" spans="1:8" x14ac:dyDescent="0.25">
      <c r="A248" s="106"/>
      <c r="B248" s="279">
        <v>3211</v>
      </c>
      <c r="C248" s="280"/>
      <c r="D248" s="281"/>
      <c r="E248" s="168" t="s">
        <v>64</v>
      </c>
      <c r="F248" s="33"/>
      <c r="G248" s="33">
        <v>0</v>
      </c>
      <c r="H248" s="163"/>
    </row>
    <row r="249" spans="1:8" x14ac:dyDescent="0.25">
      <c r="A249" s="106"/>
      <c r="B249" s="276">
        <v>322</v>
      </c>
      <c r="C249" s="277"/>
      <c r="D249" s="278"/>
      <c r="E249" s="167" t="s">
        <v>56</v>
      </c>
      <c r="F249" s="31"/>
      <c r="G249" s="31">
        <f>G250</f>
        <v>0</v>
      </c>
      <c r="H249" s="163"/>
    </row>
    <row r="250" spans="1:8" ht="15" customHeight="1" x14ac:dyDescent="0.25">
      <c r="A250" s="106"/>
      <c r="B250" s="279">
        <v>3221</v>
      </c>
      <c r="C250" s="280"/>
      <c r="D250" s="281"/>
      <c r="E250" s="168" t="s">
        <v>101</v>
      </c>
      <c r="F250" s="33"/>
      <c r="G250" s="33"/>
      <c r="H250" s="163"/>
    </row>
    <row r="251" spans="1:8" s="34" customFormat="1" x14ac:dyDescent="0.25">
      <c r="A251" s="106"/>
      <c r="B251" s="276">
        <v>323</v>
      </c>
      <c r="C251" s="277"/>
      <c r="D251" s="278"/>
      <c r="E251" s="167" t="s">
        <v>69</v>
      </c>
      <c r="F251" s="31"/>
      <c r="G251" s="31">
        <f t="shared" ref="G251" si="78">G252</f>
        <v>0</v>
      </c>
      <c r="H251" s="163"/>
    </row>
    <row r="252" spans="1:8" x14ac:dyDescent="0.25">
      <c r="A252" s="106"/>
      <c r="B252" s="279">
        <v>3237</v>
      </c>
      <c r="C252" s="280"/>
      <c r="D252" s="281"/>
      <c r="E252" s="168" t="s">
        <v>70</v>
      </c>
      <c r="F252" s="33"/>
      <c r="G252" s="33"/>
      <c r="H252" s="163"/>
    </row>
    <row r="253" spans="1:8" s="34" customFormat="1" ht="15" customHeight="1" x14ac:dyDescent="0.25">
      <c r="A253" s="106"/>
      <c r="B253" s="276">
        <v>329</v>
      </c>
      <c r="C253" s="277"/>
      <c r="D253" s="278"/>
      <c r="E253" s="167" t="s">
        <v>59</v>
      </c>
      <c r="F253" s="31"/>
      <c r="G253" s="31">
        <f>G254+G255</f>
        <v>1981.8200000000002</v>
      </c>
      <c r="H253" s="163"/>
    </row>
    <row r="254" spans="1:8" s="34" customFormat="1" x14ac:dyDescent="0.25">
      <c r="A254" s="106"/>
      <c r="B254" s="279">
        <v>3293</v>
      </c>
      <c r="C254" s="280"/>
      <c r="D254" s="281"/>
      <c r="E254" s="168" t="s">
        <v>95</v>
      </c>
      <c r="F254" s="33"/>
      <c r="G254" s="33">
        <v>636.94000000000005</v>
      </c>
      <c r="H254" s="163"/>
    </row>
    <row r="255" spans="1:8" s="34" customFormat="1" x14ac:dyDescent="0.25">
      <c r="A255" s="106"/>
      <c r="B255" s="169">
        <v>3299</v>
      </c>
      <c r="C255" s="170"/>
      <c r="D255" s="171"/>
      <c r="E255" s="168" t="s">
        <v>59</v>
      </c>
      <c r="F255" s="33"/>
      <c r="G255" s="33">
        <v>1344.88</v>
      </c>
      <c r="H255" s="163"/>
    </row>
    <row r="256" spans="1:8" s="198" customFormat="1" x14ac:dyDescent="0.25">
      <c r="A256" s="195"/>
      <c r="B256" s="292" t="s">
        <v>99</v>
      </c>
      <c r="C256" s="293"/>
      <c r="D256" s="294"/>
      <c r="E256" s="187" t="s">
        <v>100</v>
      </c>
      <c r="F256" s="199">
        <v>0</v>
      </c>
      <c r="G256" s="199">
        <f>G257</f>
        <v>1129.42</v>
      </c>
      <c r="H256" s="163"/>
    </row>
    <row r="257" spans="1:8" s="198" customFormat="1" x14ac:dyDescent="0.25">
      <c r="A257" s="195"/>
      <c r="B257" s="220">
        <v>3</v>
      </c>
      <c r="C257" s="221"/>
      <c r="D257" s="222"/>
      <c r="E257" s="223" t="s">
        <v>12</v>
      </c>
      <c r="F257" s="224">
        <v>0</v>
      </c>
      <c r="G257" s="224">
        <f>G258</f>
        <v>1129.42</v>
      </c>
      <c r="H257" s="163"/>
    </row>
    <row r="258" spans="1:8" s="198" customFormat="1" ht="25.5" x14ac:dyDescent="0.25">
      <c r="A258" s="195"/>
      <c r="B258" s="220">
        <v>36</v>
      </c>
      <c r="C258" s="221"/>
      <c r="D258" s="222"/>
      <c r="E258" s="223" t="s">
        <v>235</v>
      </c>
      <c r="F258" s="224">
        <v>0</v>
      </c>
      <c r="G258" s="224">
        <f>G259</f>
        <v>1129.42</v>
      </c>
      <c r="H258" s="163"/>
    </row>
    <row r="259" spans="1:8" s="198" customFormat="1" ht="25.5" x14ac:dyDescent="0.25">
      <c r="A259" s="195"/>
      <c r="B259" s="220">
        <v>369</v>
      </c>
      <c r="C259" s="221"/>
      <c r="D259" s="222"/>
      <c r="E259" s="223" t="s">
        <v>236</v>
      </c>
      <c r="F259" s="224"/>
      <c r="G259" s="224">
        <f>G260</f>
        <v>1129.42</v>
      </c>
      <c r="H259" s="163"/>
    </row>
    <row r="260" spans="1:8" s="198" customFormat="1" ht="25.5" x14ac:dyDescent="0.25">
      <c r="A260" s="195"/>
      <c r="B260" s="225">
        <v>3691</v>
      </c>
      <c r="C260" s="226"/>
      <c r="D260" s="227"/>
      <c r="E260" s="228" t="s">
        <v>237</v>
      </c>
      <c r="F260" s="229"/>
      <c r="G260" s="229">
        <v>1129.42</v>
      </c>
      <c r="H260" s="163"/>
    </row>
    <row r="261" spans="1:8" s="106" customFormat="1" x14ac:dyDescent="0.25">
      <c r="B261" s="286" t="s">
        <v>116</v>
      </c>
      <c r="C261" s="287"/>
      <c r="D261" s="288"/>
      <c r="E261" s="165" t="s">
        <v>143</v>
      </c>
      <c r="F261" s="42">
        <f>F262+F267</f>
        <v>302000</v>
      </c>
      <c r="G261" s="200">
        <f t="shared" ref="G261" si="79">G262+G267</f>
        <v>227539.17</v>
      </c>
      <c r="H261" s="163">
        <f>G261/F261*100</f>
        <v>75.344096026490064</v>
      </c>
    </row>
    <row r="262" spans="1:8" s="34" customFormat="1" ht="15" customHeight="1" x14ac:dyDescent="0.25">
      <c r="A262" s="106"/>
      <c r="B262" s="289" t="s">
        <v>136</v>
      </c>
      <c r="C262" s="290"/>
      <c r="D262" s="291"/>
      <c r="E262" s="166" t="s">
        <v>137</v>
      </c>
      <c r="F262" s="41">
        <f>F263</f>
        <v>2000</v>
      </c>
      <c r="G262" s="41">
        <f>G263</f>
        <v>0</v>
      </c>
      <c r="H262" s="163">
        <f>G262/F262*100</f>
        <v>0</v>
      </c>
    </row>
    <row r="263" spans="1:8" s="34" customFormat="1" x14ac:dyDescent="0.25">
      <c r="A263" s="106"/>
      <c r="B263" s="283">
        <v>3</v>
      </c>
      <c r="C263" s="284"/>
      <c r="D263" s="285"/>
      <c r="E263" s="167" t="s">
        <v>12</v>
      </c>
      <c r="F263" s="31">
        <f t="shared" ref="F263" si="80">F264</f>
        <v>2000</v>
      </c>
      <c r="G263" s="31">
        <f t="shared" ref="G263" si="81">G264</f>
        <v>0</v>
      </c>
      <c r="H263" s="163">
        <f>G263/F263*100</f>
        <v>0</v>
      </c>
    </row>
    <row r="264" spans="1:8" x14ac:dyDescent="0.25">
      <c r="A264" s="106"/>
      <c r="B264" s="276">
        <v>32</v>
      </c>
      <c r="C264" s="277"/>
      <c r="D264" s="278"/>
      <c r="E264" s="167" t="s">
        <v>22</v>
      </c>
      <c r="F264" s="31">
        <v>2000</v>
      </c>
      <c r="G264" s="31">
        <f>G265</f>
        <v>0</v>
      </c>
      <c r="H264" s="163">
        <f>G264/F264*100</f>
        <v>0</v>
      </c>
    </row>
    <row r="265" spans="1:8" s="34" customFormat="1" x14ac:dyDescent="0.25">
      <c r="A265" s="106"/>
      <c r="B265" s="276">
        <v>322</v>
      </c>
      <c r="C265" s="277"/>
      <c r="D265" s="278"/>
      <c r="E265" s="167" t="s">
        <v>56</v>
      </c>
      <c r="F265" s="31"/>
      <c r="G265" s="31">
        <f>G266</f>
        <v>0</v>
      </c>
      <c r="H265" s="163"/>
    </row>
    <row r="266" spans="1:8" ht="25.5" x14ac:dyDescent="0.25">
      <c r="A266" s="106"/>
      <c r="B266" s="279">
        <v>3221</v>
      </c>
      <c r="C266" s="280"/>
      <c r="D266" s="281"/>
      <c r="E266" s="168" t="s">
        <v>101</v>
      </c>
      <c r="F266" s="33"/>
      <c r="G266" s="33">
        <v>0</v>
      </c>
      <c r="H266" s="163"/>
    </row>
    <row r="267" spans="1:8" s="34" customFormat="1" x14ac:dyDescent="0.25">
      <c r="A267" s="106"/>
      <c r="B267" s="289" t="s">
        <v>138</v>
      </c>
      <c r="C267" s="290"/>
      <c r="D267" s="291"/>
      <c r="E267" s="166" t="s">
        <v>139</v>
      </c>
      <c r="F267" s="41">
        <f t="shared" ref="F267:F268" si="82">F268</f>
        <v>300000</v>
      </c>
      <c r="G267" s="41">
        <f t="shared" ref="G267:G270" si="83">G268</f>
        <v>227539.17</v>
      </c>
      <c r="H267" s="163">
        <f>G267/F267*100</f>
        <v>75.846390000000014</v>
      </c>
    </row>
    <row r="268" spans="1:8" s="34" customFormat="1" x14ac:dyDescent="0.25">
      <c r="A268" s="106"/>
      <c r="B268" s="283">
        <v>3</v>
      </c>
      <c r="C268" s="284"/>
      <c r="D268" s="285"/>
      <c r="E268" s="167" t="s">
        <v>12</v>
      </c>
      <c r="F268" s="31">
        <f t="shared" si="82"/>
        <v>300000</v>
      </c>
      <c r="G268" s="31">
        <f t="shared" si="83"/>
        <v>227539.17</v>
      </c>
      <c r="H268" s="163">
        <f>G268/F268*100</f>
        <v>75.846390000000014</v>
      </c>
    </row>
    <row r="269" spans="1:8" x14ac:dyDescent="0.25">
      <c r="A269" s="106"/>
      <c r="B269" s="276">
        <v>32</v>
      </c>
      <c r="C269" s="277"/>
      <c r="D269" s="278"/>
      <c r="E269" s="167" t="s">
        <v>22</v>
      </c>
      <c r="F269" s="31">
        <v>300000</v>
      </c>
      <c r="G269" s="31">
        <f t="shared" si="83"/>
        <v>227539.17</v>
      </c>
      <c r="H269" s="163">
        <f>G269/F269*100</f>
        <v>75.846390000000014</v>
      </c>
    </row>
    <row r="270" spans="1:8" s="34" customFormat="1" ht="15" customHeight="1" x14ac:dyDescent="0.25">
      <c r="A270" s="106"/>
      <c r="B270" s="276">
        <v>322</v>
      </c>
      <c r="C270" s="277"/>
      <c r="D270" s="278"/>
      <c r="E270" s="167" t="s">
        <v>56</v>
      </c>
      <c r="F270" s="31"/>
      <c r="G270" s="31">
        <f t="shared" si="83"/>
        <v>227539.17</v>
      </c>
      <c r="H270" s="163"/>
    </row>
    <row r="271" spans="1:8" s="34" customFormat="1" ht="15" customHeight="1" x14ac:dyDescent="0.25">
      <c r="A271" s="106"/>
      <c r="B271" s="279">
        <v>3222</v>
      </c>
      <c r="C271" s="280"/>
      <c r="D271" s="281"/>
      <c r="E271" s="168" t="s">
        <v>68</v>
      </c>
      <c r="F271" s="33"/>
      <c r="G271" s="33">
        <v>227539.17</v>
      </c>
      <c r="H271" s="163"/>
    </row>
    <row r="272" spans="1:8" x14ac:dyDescent="0.25">
      <c r="A272" s="106"/>
      <c r="B272" s="286" t="s">
        <v>145</v>
      </c>
      <c r="C272" s="287"/>
      <c r="D272" s="288"/>
      <c r="E272" s="165" t="s">
        <v>119</v>
      </c>
      <c r="F272" s="42">
        <f t="shared" ref="F272:F275" si="84">F273</f>
        <v>0</v>
      </c>
      <c r="G272" s="42">
        <f t="shared" ref="G272:G276" si="85">G273</f>
        <v>0</v>
      </c>
      <c r="H272" s="163"/>
    </row>
    <row r="273" spans="1:8" x14ac:dyDescent="0.25">
      <c r="A273" s="106"/>
      <c r="B273" s="289" t="s">
        <v>138</v>
      </c>
      <c r="C273" s="290"/>
      <c r="D273" s="291"/>
      <c r="E273" s="166" t="s">
        <v>139</v>
      </c>
      <c r="F273" s="41">
        <f t="shared" si="84"/>
        <v>0</v>
      </c>
      <c r="G273" s="41">
        <f t="shared" si="85"/>
        <v>0</v>
      </c>
      <c r="H273" s="163"/>
    </row>
    <row r="274" spans="1:8" s="34" customFormat="1" x14ac:dyDescent="0.25">
      <c r="A274" s="106"/>
      <c r="B274" s="283">
        <v>3</v>
      </c>
      <c r="C274" s="284"/>
      <c r="D274" s="285"/>
      <c r="E274" s="167" t="s">
        <v>12</v>
      </c>
      <c r="F274" s="31">
        <f t="shared" si="84"/>
        <v>0</v>
      </c>
      <c r="G274" s="31">
        <f t="shared" si="85"/>
        <v>0</v>
      </c>
      <c r="H274" s="163"/>
    </row>
    <row r="275" spans="1:8" x14ac:dyDescent="0.25">
      <c r="A275" s="106"/>
      <c r="B275" s="276">
        <v>32</v>
      </c>
      <c r="C275" s="277"/>
      <c r="D275" s="278"/>
      <c r="E275" s="167" t="s">
        <v>22</v>
      </c>
      <c r="F275" s="31">
        <f t="shared" si="84"/>
        <v>0</v>
      </c>
      <c r="G275" s="31">
        <f t="shared" si="85"/>
        <v>0</v>
      </c>
      <c r="H275" s="163"/>
    </row>
    <row r="276" spans="1:8" s="34" customFormat="1" ht="15" customHeight="1" x14ac:dyDescent="0.25">
      <c r="A276" s="106"/>
      <c r="B276" s="276">
        <v>329</v>
      </c>
      <c r="C276" s="277"/>
      <c r="D276" s="278"/>
      <c r="E276" s="167" t="s">
        <v>59</v>
      </c>
      <c r="F276" s="31"/>
      <c r="G276" s="31">
        <f t="shared" si="85"/>
        <v>0</v>
      </c>
      <c r="H276" s="163"/>
    </row>
    <row r="277" spans="1:8" s="34" customFormat="1" x14ac:dyDescent="0.25">
      <c r="A277" s="106"/>
      <c r="B277" s="279">
        <v>3299</v>
      </c>
      <c r="C277" s="280"/>
      <c r="D277" s="281"/>
      <c r="E277" s="168" t="s">
        <v>59</v>
      </c>
      <c r="F277" s="33"/>
      <c r="G277" s="33">
        <v>0</v>
      </c>
      <c r="H277" s="163"/>
    </row>
    <row r="278" spans="1:8" s="34" customFormat="1" x14ac:dyDescent="0.25">
      <c r="A278" s="106"/>
      <c r="B278" s="286" t="s">
        <v>120</v>
      </c>
      <c r="C278" s="287"/>
      <c r="D278" s="288"/>
      <c r="E278" s="165" t="s">
        <v>146</v>
      </c>
      <c r="F278" s="42">
        <f>F279+F292</f>
        <v>415000</v>
      </c>
      <c r="G278" s="200">
        <f t="shared" ref="G278" si="86">G279+G292</f>
        <v>425794.74</v>
      </c>
      <c r="H278" s="163">
        <f>G278/F278*100</f>
        <v>102.60114216867468</v>
      </c>
    </row>
    <row r="279" spans="1:8" s="34" customFormat="1" ht="15" customHeight="1" x14ac:dyDescent="0.25">
      <c r="A279" s="106"/>
      <c r="B279" s="289" t="s">
        <v>136</v>
      </c>
      <c r="C279" s="290"/>
      <c r="D279" s="291"/>
      <c r="E279" s="166" t="s">
        <v>137</v>
      </c>
      <c r="F279" s="41">
        <f>F280</f>
        <v>115000</v>
      </c>
      <c r="G279" s="199">
        <f t="shared" ref="G279" si="87">G280</f>
        <v>163715.09999999998</v>
      </c>
      <c r="H279" s="163">
        <f>G279/F279*100</f>
        <v>142.3609565217391</v>
      </c>
    </row>
    <row r="280" spans="1:8" x14ac:dyDescent="0.25">
      <c r="A280" s="106"/>
      <c r="B280" s="283">
        <v>3</v>
      </c>
      <c r="C280" s="284"/>
      <c r="D280" s="285"/>
      <c r="E280" s="167" t="s">
        <v>12</v>
      </c>
      <c r="F280" s="31">
        <f t="shared" ref="F280" si="88">F281</f>
        <v>115000</v>
      </c>
      <c r="G280" s="31">
        <f t="shared" ref="G280" si="89">G281</f>
        <v>163715.09999999998</v>
      </c>
      <c r="H280" s="163">
        <f>G280/F280*100</f>
        <v>142.3609565217391</v>
      </c>
    </row>
    <row r="281" spans="1:8" s="34" customFormat="1" ht="15" customHeight="1" x14ac:dyDescent="0.25">
      <c r="A281" s="106"/>
      <c r="B281" s="276">
        <v>32</v>
      </c>
      <c r="C281" s="277"/>
      <c r="D281" s="278"/>
      <c r="E281" s="167" t="s">
        <v>22</v>
      </c>
      <c r="F281" s="31">
        <v>115000</v>
      </c>
      <c r="G281" s="31">
        <f t="shared" ref="G281" si="90">G282+G284+G289</f>
        <v>163715.09999999998</v>
      </c>
      <c r="H281" s="163">
        <f>G281/F281*100</f>
        <v>142.3609565217391</v>
      </c>
    </row>
    <row r="282" spans="1:8" s="34" customFormat="1" x14ac:dyDescent="0.25">
      <c r="A282" s="106"/>
      <c r="B282" s="276">
        <v>321</v>
      </c>
      <c r="C282" s="277"/>
      <c r="D282" s="278"/>
      <c r="E282" s="167" t="s">
        <v>54</v>
      </c>
      <c r="F282" s="31"/>
      <c r="G282" s="31">
        <f t="shared" ref="G282" si="91">G283</f>
        <v>0</v>
      </c>
      <c r="H282" s="163"/>
    </row>
    <row r="283" spans="1:8" s="34" customFormat="1" x14ac:dyDescent="0.25">
      <c r="A283" s="106"/>
      <c r="B283" s="279">
        <v>3211</v>
      </c>
      <c r="C283" s="280"/>
      <c r="D283" s="281"/>
      <c r="E283" s="168" t="s">
        <v>64</v>
      </c>
      <c r="F283" s="33"/>
      <c r="G283" s="33">
        <v>0</v>
      </c>
      <c r="H283" s="163"/>
    </row>
    <row r="284" spans="1:8" s="34" customFormat="1" x14ac:dyDescent="0.25">
      <c r="A284" s="106"/>
      <c r="B284" s="276">
        <v>322</v>
      </c>
      <c r="C284" s="277"/>
      <c r="D284" s="278"/>
      <c r="E284" s="167" t="s">
        <v>56</v>
      </c>
      <c r="F284" s="31"/>
      <c r="G284" s="31">
        <f t="shared" ref="G284" si="92">G285+G286+G287+G288</f>
        <v>163529.01999999999</v>
      </c>
      <c r="H284" s="163"/>
    </row>
    <row r="285" spans="1:8" ht="15" customHeight="1" x14ac:dyDescent="0.25">
      <c r="A285" s="106"/>
      <c r="B285" s="279">
        <v>3221</v>
      </c>
      <c r="C285" s="280"/>
      <c r="D285" s="281"/>
      <c r="E285" s="168" t="s">
        <v>101</v>
      </c>
      <c r="F285" s="33"/>
      <c r="G285" s="33">
        <v>0</v>
      </c>
      <c r="H285" s="163"/>
    </row>
    <row r="286" spans="1:8" s="34" customFormat="1" ht="15" customHeight="1" x14ac:dyDescent="0.25">
      <c r="A286" s="106"/>
      <c r="B286" s="279">
        <v>3222</v>
      </c>
      <c r="C286" s="280"/>
      <c r="D286" s="281"/>
      <c r="E286" s="168" t="s">
        <v>68</v>
      </c>
      <c r="F286" s="33"/>
      <c r="G286" s="33">
        <v>163529.01999999999</v>
      </c>
      <c r="H286" s="163"/>
    </row>
    <row r="287" spans="1:8" s="34" customFormat="1" x14ac:dyDescent="0.25">
      <c r="A287" s="106"/>
      <c r="B287" s="279">
        <v>3223</v>
      </c>
      <c r="C287" s="280"/>
      <c r="D287" s="281"/>
      <c r="E287" s="168" t="s">
        <v>79</v>
      </c>
      <c r="F287" s="33"/>
      <c r="G287" s="33">
        <v>0</v>
      </c>
      <c r="H287" s="163"/>
    </row>
    <row r="288" spans="1:8" s="34" customFormat="1" x14ac:dyDescent="0.25">
      <c r="A288" s="106"/>
      <c r="B288" s="279">
        <v>3225</v>
      </c>
      <c r="C288" s="280"/>
      <c r="D288" s="281"/>
      <c r="E288" s="168" t="s">
        <v>102</v>
      </c>
      <c r="F288" s="33"/>
      <c r="G288" s="33">
        <v>0</v>
      </c>
      <c r="H288" s="163"/>
    </row>
    <row r="289" spans="1:8" s="34" customFormat="1" x14ac:dyDescent="0.25">
      <c r="A289" s="106"/>
      <c r="B289" s="276">
        <v>323</v>
      </c>
      <c r="C289" s="277"/>
      <c r="D289" s="278"/>
      <c r="E289" s="167" t="s">
        <v>69</v>
      </c>
      <c r="F289" s="31"/>
      <c r="G289" s="31">
        <f>G290</f>
        <v>186.08</v>
      </c>
      <c r="H289" s="163"/>
    </row>
    <row r="290" spans="1:8" x14ac:dyDescent="0.25">
      <c r="A290" s="106"/>
      <c r="B290" s="279">
        <v>3234</v>
      </c>
      <c r="C290" s="280"/>
      <c r="D290" s="281"/>
      <c r="E290" s="168" t="s">
        <v>83</v>
      </c>
      <c r="F290" s="33"/>
      <c r="G290" s="33">
        <v>186.08</v>
      </c>
      <c r="H290" s="163"/>
    </row>
    <row r="291" spans="1:8" s="34" customFormat="1" ht="15" customHeight="1" x14ac:dyDescent="0.25">
      <c r="A291" s="106"/>
      <c r="B291" s="279">
        <v>3239</v>
      </c>
      <c r="C291" s="280"/>
      <c r="D291" s="281"/>
      <c r="E291" s="168" t="s">
        <v>86</v>
      </c>
      <c r="F291" s="33"/>
      <c r="G291" s="33">
        <v>0</v>
      </c>
      <c r="H291" s="163"/>
    </row>
    <row r="292" spans="1:8" x14ac:dyDescent="0.25">
      <c r="A292" s="106"/>
      <c r="B292" s="289" t="s">
        <v>138</v>
      </c>
      <c r="C292" s="290"/>
      <c r="D292" s="291"/>
      <c r="E292" s="166" t="s">
        <v>139</v>
      </c>
      <c r="F292" s="41">
        <f>F293</f>
        <v>300000</v>
      </c>
      <c r="G292" s="41">
        <f t="shared" ref="G292" si="93">G293</f>
        <v>262079.63999999998</v>
      </c>
      <c r="H292" s="163">
        <f>G292/F292*100</f>
        <v>87.35987999999999</v>
      </c>
    </row>
    <row r="293" spans="1:8" s="34" customFormat="1" x14ac:dyDescent="0.25">
      <c r="A293" s="106"/>
      <c r="B293" s="283">
        <v>3</v>
      </c>
      <c r="C293" s="284"/>
      <c r="D293" s="285"/>
      <c r="E293" s="167" t="s">
        <v>12</v>
      </c>
      <c r="F293" s="31">
        <f>F294+F302</f>
        <v>300000</v>
      </c>
      <c r="G293" s="31">
        <f>G294+G302</f>
        <v>262079.63999999998</v>
      </c>
      <c r="H293" s="163">
        <f>G293/F293*100</f>
        <v>87.35987999999999</v>
      </c>
    </row>
    <row r="294" spans="1:8" x14ac:dyDescent="0.25">
      <c r="A294" s="106"/>
      <c r="B294" s="276">
        <v>31</v>
      </c>
      <c r="C294" s="277"/>
      <c r="D294" s="278"/>
      <c r="E294" s="167" t="s">
        <v>13</v>
      </c>
      <c r="F294" s="31">
        <v>261000</v>
      </c>
      <c r="G294" s="31">
        <f t="shared" ref="G294" si="94">G295+G298+G300</f>
        <v>246178.37</v>
      </c>
      <c r="H294" s="163">
        <f>G294/F294*100</f>
        <v>94.321214559386974</v>
      </c>
    </row>
    <row r="295" spans="1:8" s="34" customFormat="1" x14ac:dyDescent="0.25">
      <c r="A295" s="106"/>
      <c r="B295" s="276">
        <v>311</v>
      </c>
      <c r="C295" s="277"/>
      <c r="D295" s="278"/>
      <c r="E295" s="167" t="s">
        <v>123</v>
      </c>
      <c r="F295" s="31"/>
      <c r="G295" s="31">
        <f>G296+G297</f>
        <v>208301.18</v>
      </c>
      <c r="H295" s="163"/>
    </row>
    <row r="296" spans="1:8" s="34" customFormat="1" x14ac:dyDescent="0.25">
      <c r="A296" s="106"/>
      <c r="B296" s="279">
        <v>3111</v>
      </c>
      <c r="C296" s="280"/>
      <c r="D296" s="281"/>
      <c r="E296" s="168" t="s">
        <v>50</v>
      </c>
      <c r="F296" s="33"/>
      <c r="G296" s="33">
        <v>202509.02</v>
      </c>
      <c r="H296" s="163"/>
    </row>
    <row r="297" spans="1:8" x14ac:dyDescent="0.25">
      <c r="A297" s="106"/>
      <c r="B297" s="169">
        <v>3113</v>
      </c>
      <c r="C297" s="170"/>
      <c r="D297" s="171"/>
      <c r="E297" s="168" t="s">
        <v>247</v>
      </c>
      <c r="F297" s="33"/>
      <c r="G297" s="33">
        <v>5792.16</v>
      </c>
      <c r="H297" s="163"/>
    </row>
    <row r="298" spans="1:8" s="34" customFormat="1" ht="15" customHeight="1" x14ac:dyDescent="0.25">
      <c r="A298" s="106"/>
      <c r="B298" s="276">
        <v>312</v>
      </c>
      <c r="C298" s="277"/>
      <c r="D298" s="278"/>
      <c r="E298" s="167" t="s">
        <v>51</v>
      </c>
      <c r="F298" s="31"/>
      <c r="G298" s="31">
        <f t="shared" ref="G298" si="95">G299</f>
        <v>7300</v>
      </c>
      <c r="H298" s="163"/>
    </row>
    <row r="299" spans="1:8" s="34" customFormat="1" ht="15" customHeight="1" x14ac:dyDescent="0.25">
      <c r="A299" s="106"/>
      <c r="B299" s="279">
        <v>3121</v>
      </c>
      <c r="C299" s="280"/>
      <c r="D299" s="281"/>
      <c r="E299" s="168" t="s">
        <v>51</v>
      </c>
      <c r="F299" s="33"/>
      <c r="G299" s="33">
        <v>7300</v>
      </c>
      <c r="H299" s="163"/>
    </row>
    <row r="300" spans="1:8" s="34" customFormat="1" x14ac:dyDescent="0.25">
      <c r="A300" s="106"/>
      <c r="B300" s="276">
        <v>313</v>
      </c>
      <c r="C300" s="277"/>
      <c r="D300" s="278"/>
      <c r="E300" s="167" t="s">
        <v>52</v>
      </c>
      <c r="F300" s="31"/>
      <c r="G300" s="31">
        <f t="shared" ref="G300" si="96">G301</f>
        <v>30577.19</v>
      </c>
      <c r="H300" s="163"/>
    </row>
    <row r="301" spans="1:8" s="34" customFormat="1" ht="15" customHeight="1" x14ac:dyDescent="0.25">
      <c r="A301" s="106"/>
      <c r="B301" s="279">
        <v>3132</v>
      </c>
      <c r="C301" s="280"/>
      <c r="D301" s="281"/>
      <c r="E301" s="168" t="s">
        <v>53</v>
      </c>
      <c r="F301" s="33"/>
      <c r="G301" s="33">
        <v>30577.19</v>
      </c>
      <c r="H301" s="163"/>
    </row>
    <row r="302" spans="1:8" s="34" customFormat="1" x14ac:dyDescent="0.25">
      <c r="A302" s="106"/>
      <c r="B302" s="276">
        <v>32</v>
      </c>
      <c r="C302" s="277"/>
      <c r="D302" s="278"/>
      <c r="E302" s="167" t="s">
        <v>22</v>
      </c>
      <c r="F302" s="31">
        <v>39000</v>
      </c>
      <c r="G302" s="31">
        <f>G303+G305+G307+G311</f>
        <v>15901.27</v>
      </c>
      <c r="H302" s="163">
        <f>G302/F302*100</f>
        <v>40.772487179487186</v>
      </c>
    </row>
    <row r="303" spans="1:8" x14ac:dyDescent="0.25">
      <c r="A303" s="106"/>
      <c r="B303" s="276">
        <v>321</v>
      </c>
      <c r="C303" s="277"/>
      <c r="D303" s="278"/>
      <c r="E303" s="167" t="s">
        <v>54</v>
      </c>
      <c r="F303" s="31"/>
      <c r="G303" s="31">
        <f t="shared" ref="G303:G305" si="97">G304</f>
        <v>7986.77</v>
      </c>
      <c r="H303" s="163"/>
    </row>
    <row r="304" spans="1:8" s="34" customFormat="1" ht="15" customHeight="1" x14ac:dyDescent="0.25">
      <c r="A304" s="106"/>
      <c r="B304" s="279">
        <v>3212</v>
      </c>
      <c r="C304" s="280"/>
      <c r="D304" s="281"/>
      <c r="E304" s="168" t="s">
        <v>125</v>
      </c>
      <c r="F304" s="33"/>
      <c r="G304" s="33">
        <v>7986.77</v>
      </c>
      <c r="H304" s="163"/>
    </row>
    <row r="305" spans="1:8" s="34" customFormat="1" x14ac:dyDescent="0.25">
      <c r="A305" s="106"/>
      <c r="B305" s="276">
        <v>322</v>
      </c>
      <c r="C305" s="277"/>
      <c r="D305" s="278"/>
      <c r="E305" s="167" t="s">
        <v>56</v>
      </c>
      <c r="F305" s="31"/>
      <c r="G305" s="31">
        <f t="shared" si="97"/>
        <v>0</v>
      </c>
      <c r="H305" s="163"/>
    </row>
    <row r="306" spans="1:8" s="34" customFormat="1" x14ac:dyDescent="0.25">
      <c r="A306" s="106"/>
      <c r="B306" s="279">
        <v>3222</v>
      </c>
      <c r="C306" s="280"/>
      <c r="D306" s="281"/>
      <c r="E306" s="168" t="s">
        <v>68</v>
      </c>
      <c r="F306" s="33"/>
      <c r="G306" s="33">
        <v>0</v>
      </c>
      <c r="H306" s="163"/>
    </row>
    <row r="307" spans="1:8" x14ac:dyDescent="0.25">
      <c r="A307" s="106"/>
      <c r="B307" s="276">
        <v>323</v>
      </c>
      <c r="C307" s="277"/>
      <c r="D307" s="278"/>
      <c r="E307" s="167" t="s">
        <v>69</v>
      </c>
      <c r="F307" s="31"/>
      <c r="G307" s="31">
        <f>SUM(G308:G310)</f>
        <v>0</v>
      </c>
      <c r="H307" s="163"/>
    </row>
    <row r="308" spans="1:8" s="34" customFormat="1" ht="15" customHeight="1" x14ac:dyDescent="0.25">
      <c r="A308" s="106"/>
      <c r="B308" s="279">
        <v>3232</v>
      </c>
      <c r="C308" s="280"/>
      <c r="D308" s="281"/>
      <c r="E308" s="168" t="s">
        <v>110</v>
      </c>
      <c r="F308" s="33"/>
      <c r="G308" s="33">
        <v>0</v>
      </c>
      <c r="H308" s="163"/>
    </row>
    <row r="309" spans="1:8" s="34" customFormat="1" ht="15" customHeight="1" x14ac:dyDescent="0.25">
      <c r="A309" s="106"/>
      <c r="B309" s="279">
        <v>3237</v>
      </c>
      <c r="C309" s="280"/>
      <c r="D309" s="281"/>
      <c r="E309" s="168" t="s">
        <v>70</v>
      </c>
      <c r="F309" s="33"/>
      <c r="G309" s="33"/>
      <c r="H309" s="163"/>
    </row>
    <row r="310" spans="1:8" s="34" customFormat="1" x14ac:dyDescent="0.25">
      <c r="A310" s="106"/>
      <c r="B310" s="279">
        <v>3239</v>
      </c>
      <c r="C310" s="280"/>
      <c r="D310" s="281"/>
      <c r="E310" s="168" t="s">
        <v>86</v>
      </c>
      <c r="F310" s="33"/>
      <c r="G310" s="33">
        <v>0</v>
      </c>
      <c r="H310" s="163"/>
    </row>
    <row r="311" spans="1:8" s="34" customFormat="1" ht="15" customHeight="1" x14ac:dyDescent="0.25">
      <c r="A311" s="106"/>
      <c r="B311" s="276">
        <v>329</v>
      </c>
      <c r="C311" s="277"/>
      <c r="D311" s="278"/>
      <c r="E311" s="167" t="s">
        <v>59</v>
      </c>
      <c r="F311" s="31">
        <f t="shared" ref="F311" si="98">F312</f>
        <v>0</v>
      </c>
      <c r="G311" s="31">
        <f t="shared" ref="G311" si="99">G312</f>
        <v>7914.5</v>
      </c>
      <c r="H311" s="163"/>
    </row>
    <row r="312" spans="1:8" s="106" customFormat="1" x14ac:dyDescent="0.25">
      <c r="B312" s="279">
        <v>3299</v>
      </c>
      <c r="C312" s="280"/>
      <c r="D312" s="281"/>
      <c r="E312" s="168" t="s">
        <v>59</v>
      </c>
      <c r="F312" s="33"/>
      <c r="G312" s="33">
        <v>7914.5</v>
      </c>
      <c r="H312" s="163"/>
    </row>
    <row r="313" spans="1:8" s="195" customFormat="1" x14ac:dyDescent="0.25">
      <c r="B313" s="286" t="s">
        <v>290</v>
      </c>
      <c r="C313" s="287"/>
      <c r="D313" s="288"/>
      <c r="E313" s="215" t="s">
        <v>148</v>
      </c>
      <c r="F313" s="200">
        <v>0</v>
      </c>
      <c r="G313" s="200">
        <f>G314</f>
        <v>266.14</v>
      </c>
      <c r="H313" s="163"/>
    </row>
    <row r="314" spans="1:8" s="195" customFormat="1" ht="15" customHeight="1" x14ac:dyDescent="0.25">
      <c r="B314" s="289" t="s">
        <v>136</v>
      </c>
      <c r="C314" s="290"/>
      <c r="D314" s="291"/>
      <c r="E314" s="216" t="s">
        <v>137</v>
      </c>
      <c r="F314" s="199">
        <v>0</v>
      </c>
      <c r="G314" s="199">
        <f>G315</f>
        <v>266.14</v>
      </c>
      <c r="H314" s="163"/>
    </row>
    <row r="315" spans="1:8" s="195" customFormat="1" x14ac:dyDescent="0.25">
      <c r="B315" s="283">
        <v>3</v>
      </c>
      <c r="C315" s="284"/>
      <c r="D315" s="285"/>
      <c r="E315" s="214" t="s">
        <v>12</v>
      </c>
      <c r="F315" s="196">
        <v>0</v>
      </c>
      <c r="G315" s="196">
        <f>G316</f>
        <v>266.14</v>
      </c>
      <c r="H315" s="163"/>
    </row>
    <row r="316" spans="1:8" s="195" customFormat="1" ht="25.5" x14ac:dyDescent="0.25">
      <c r="B316" s="208">
        <v>36</v>
      </c>
      <c r="C316" s="209"/>
      <c r="D316" s="210"/>
      <c r="E316" s="214" t="s">
        <v>235</v>
      </c>
      <c r="F316" s="196">
        <v>0</v>
      </c>
      <c r="G316" s="196">
        <f>G317</f>
        <v>266.14</v>
      </c>
      <c r="H316" s="163"/>
    </row>
    <row r="317" spans="1:8" s="195" customFormat="1" ht="25.5" x14ac:dyDescent="0.25">
      <c r="B317" s="208">
        <v>369</v>
      </c>
      <c r="C317" s="209"/>
      <c r="D317" s="210"/>
      <c r="E317" s="214" t="s">
        <v>236</v>
      </c>
      <c r="F317" s="196"/>
      <c r="G317" s="196">
        <f>G318</f>
        <v>266.14</v>
      </c>
      <c r="H317" s="163"/>
    </row>
    <row r="318" spans="1:8" s="195" customFormat="1" ht="25.5" x14ac:dyDescent="0.25">
      <c r="B318" s="211">
        <v>3691</v>
      </c>
      <c r="C318" s="212"/>
      <c r="D318" s="213"/>
      <c r="E318" s="168" t="s">
        <v>237</v>
      </c>
      <c r="F318" s="197"/>
      <c r="G318" s="197">
        <v>266.14</v>
      </c>
      <c r="H318" s="163"/>
    </row>
    <row r="319" spans="1:8" s="34" customFormat="1" x14ac:dyDescent="0.25">
      <c r="A319" s="106"/>
      <c r="B319" s="286" t="s">
        <v>149</v>
      </c>
      <c r="C319" s="287"/>
      <c r="D319" s="288"/>
      <c r="E319" s="165" t="s">
        <v>150</v>
      </c>
      <c r="F319" s="42">
        <f>F320+F325</f>
        <v>8000</v>
      </c>
      <c r="G319" s="42">
        <f>G320+G325</f>
        <v>18892.580000000002</v>
      </c>
      <c r="H319" s="163">
        <f>G319/F319*100</f>
        <v>236.15725000000003</v>
      </c>
    </row>
    <row r="320" spans="1:8" s="106" customFormat="1" ht="15" customHeight="1" x14ac:dyDescent="0.25">
      <c r="B320" s="289" t="s">
        <v>136</v>
      </c>
      <c r="C320" s="290"/>
      <c r="D320" s="291"/>
      <c r="E320" s="166" t="s">
        <v>137</v>
      </c>
      <c r="F320" s="41">
        <f>F321</f>
        <v>3000</v>
      </c>
      <c r="G320" s="41">
        <f>G321</f>
        <v>5903.5</v>
      </c>
      <c r="H320" s="163">
        <f>G320/F320*100</f>
        <v>196.78333333333333</v>
      </c>
    </row>
    <row r="321" spans="1:8" s="34" customFormat="1" x14ac:dyDescent="0.25">
      <c r="A321" s="106"/>
      <c r="B321" s="283">
        <v>3</v>
      </c>
      <c r="C321" s="284"/>
      <c r="D321" s="285"/>
      <c r="E321" s="167" t="s">
        <v>12</v>
      </c>
      <c r="F321" s="31">
        <f>F322</f>
        <v>3000</v>
      </c>
      <c r="G321" s="31">
        <f>G322</f>
        <v>5903.5</v>
      </c>
      <c r="H321" s="163">
        <f>G321/F321*100</f>
        <v>196.78333333333333</v>
      </c>
    </row>
    <row r="322" spans="1:8" s="198" customFormat="1" x14ac:dyDescent="0.25">
      <c r="A322" s="195"/>
      <c r="B322" s="276">
        <v>32</v>
      </c>
      <c r="C322" s="277"/>
      <c r="D322" s="278"/>
      <c r="E322" s="186" t="s">
        <v>22</v>
      </c>
      <c r="F322" s="196">
        <v>3000</v>
      </c>
      <c r="G322" s="196">
        <f>G323</f>
        <v>5903.5</v>
      </c>
      <c r="H322" s="163">
        <f>G322/F322*100</f>
        <v>196.78333333333333</v>
      </c>
    </row>
    <row r="323" spans="1:8" s="106" customFormat="1" ht="15" customHeight="1" x14ac:dyDescent="0.25">
      <c r="B323" s="276">
        <v>329</v>
      </c>
      <c r="C323" s="277"/>
      <c r="D323" s="278"/>
      <c r="E323" s="167" t="s">
        <v>59</v>
      </c>
      <c r="F323" s="31"/>
      <c r="G323" s="31">
        <f t="shared" ref="G323" si="100">G324</f>
        <v>5903.5</v>
      </c>
      <c r="H323" s="163"/>
    </row>
    <row r="324" spans="1:8" s="34" customFormat="1" ht="15" customHeight="1" x14ac:dyDescent="0.25">
      <c r="A324" s="106"/>
      <c r="B324" s="279">
        <v>3299</v>
      </c>
      <c r="C324" s="280"/>
      <c r="D324" s="281"/>
      <c r="E324" s="168" t="s">
        <v>59</v>
      </c>
      <c r="F324" s="33"/>
      <c r="G324" s="33">
        <v>5903.5</v>
      </c>
      <c r="H324" s="163"/>
    </row>
    <row r="325" spans="1:8" s="34" customFormat="1" ht="15" customHeight="1" x14ac:dyDescent="0.25">
      <c r="A325" s="106"/>
      <c r="B325" s="289" t="s">
        <v>138</v>
      </c>
      <c r="C325" s="290"/>
      <c r="D325" s="291"/>
      <c r="E325" s="166" t="s">
        <v>139</v>
      </c>
      <c r="F325" s="41">
        <f>F326</f>
        <v>5000</v>
      </c>
      <c r="G325" s="41">
        <f>G326</f>
        <v>12989.08</v>
      </c>
      <c r="H325" s="163">
        <f>G325/F325*100</f>
        <v>259.78159999999997</v>
      </c>
    </row>
    <row r="326" spans="1:8" s="34" customFormat="1" x14ac:dyDescent="0.25">
      <c r="A326" s="106"/>
      <c r="B326" s="283">
        <v>3</v>
      </c>
      <c r="C326" s="284"/>
      <c r="D326" s="285"/>
      <c r="E326" s="167" t="s">
        <v>12</v>
      </c>
      <c r="F326" s="31">
        <f t="shared" ref="F326" si="101">F327</f>
        <v>5000</v>
      </c>
      <c r="G326" s="31">
        <f t="shared" ref="G326" si="102">G327</f>
        <v>12989.08</v>
      </c>
      <c r="H326" s="163">
        <f>G326/F326*100</f>
        <v>259.78159999999997</v>
      </c>
    </row>
    <row r="327" spans="1:8" s="34" customFormat="1" x14ac:dyDescent="0.25">
      <c r="A327" s="106"/>
      <c r="B327" s="276">
        <v>32</v>
      </c>
      <c r="C327" s="277"/>
      <c r="D327" s="278"/>
      <c r="E327" s="167" t="s">
        <v>22</v>
      </c>
      <c r="F327" s="31">
        <v>5000</v>
      </c>
      <c r="G327" s="31">
        <f>G328</f>
        <v>12989.08</v>
      </c>
      <c r="H327" s="163">
        <f>G327/F327*100</f>
        <v>259.78159999999997</v>
      </c>
    </row>
    <row r="328" spans="1:8" s="34" customFormat="1" ht="15" customHeight="1" x14ac:dyDescent="0.25">
      <c r="A328" s="106"/>
      <c r="B328" s="276">
        <v>329</v>
      </c>
      <c r="C328" s="277"/>
      <c r="D328" s="278"/>
      <c r="E328" s="167" t="s">
        <v>59</v>
      </c>
      <c r="F328" s="31"/>
      <c r="G328" s="31">
        <f t="shared" ref="G328" si="103">G329</f>
        <v>12989.08</v>
      </c>
      <c r="H328" s="163"/>
    </row>
    <row r="329" spans="1:8" s="106" customFormat="1" x14ac:dyDescent="0.25">
      <c r="B329" s="279">
        <v>3299</v>
      </c>
      <c r="C329" s="280"/>
      <c r="D329" s="281"/>
      <c r="E329" s="168" t="s">
        <v>59</v>
      </c>
      <c r="F329" s="33"/>
      <c r="G329" s="33">
        <v>12989.08</v>
      </c>
      <c r="H329" s="163"/>
    </row>
    <row r="330" spans="1:8" s="34" customFormat="1" ht="38.25" customHeight="1" x14ac:dyDescent="0.25">
      <c r="A330" s="106"/>
      <c r="B330" s="286" t="s">
        <v>258</v>
      </c>
      <c r="C330" s="287"/>
      <c r="D330" s="288"/>
      <c r="E330" s="165" t="s">
        <v>121</v>
      </c>
      <c r="F330" s="42">
        <f>F331</f>
        <v>3600</v>
      </c>
      <c r="G330" s="42">
        <f>G331</f>
        <v>2129.2600000000002</v>
      </c>
      <c r="H330" s="163">
        <f>G330/F330*100</f>
        <v>59.146111111111125</v>
      </c>
    </row>
    <row r="331" spans="1:8" s="34" customFormat="1" ht="15" customHeight="1" x14ac:dyDescent="0.25">
      <c r="A331" s="106"/>
      <c r="B331" s="289" t="s">
        <v>138</v>
      </c>
      <c r="C331" s="290"/>
      <c r="D331" s="291"/>
      <c r="E331" s="166" t="s">
        <v>139</v>
      </c>
      <c r="F331" s="41">
        <f>F332</f>
        <v>3600</v>
      </c>
      <c r="G331" s="41">
        <f>G332</f>
        <v>2129.2600000000002</v>
      </c>
      <c r="H331" s="163">
        <f>G331/F331*100</f>
        <v>59.146111111111125</v>
      </c>
    </row>
    <row r="332" spans="1:8" s="34" customFormat="1" x14ac:dyDescent="0.25">
      <c r="A332" s="106"/>
      <c r="B332" s="283">
        <v>3</v>
      </c>
      <c r="C332" s="284"/>
      <c r="D332" s="285"/>
      <c r="E332" s="167" t="s">
        <v>12</v>
      </c>
      <c r="F332" s="31">
        <f>F333</f>
        <v>3600</v>
      </c>
      <c r="G332" s="31">
        <f>G333+G336</f>
        <v>2129.2600000000002</v>
      </c>
      <c r="H332" s="163">
        <f>G332/F332*100</f>
        <v>59.146111111111125</v>
      </c>
    </row>
    <row r="333" spans="1:8" s="34" customFormat="1" x14ac:dyDescent="0.25">
      <c r="A333" s="106"/>
      <c r="B333" s="276">
        <v>31</v>
      </c>
      <c r="C333" s="277"/>
      <c r="D333" s="278"/>
      <c r="E333" s="167" t="s">
        <v>13</v>
      </c>
      <c r="F333" s="31">
        <v>3600</v>
      </c>
      <c r="G333" s="31">
        <f>G335</f>
        <v>1827.69</v>
      </c>
      <c r="H333" s="163">
        <f>G333/F333*100</f>
        <v>50.769166666666663</v>
      </c>
    </row>
    <row r="334" spans="1:8" s="34" customFormat="1" x14ac:dyDescent="0.25">
      <c r="A334" s="106"/>
      <c r="B334" s="276">
        <v>311</v>
      </c>
      <c r="C334" s="277"/>
      <c r="D334" s="278"/>
      <c r="E334" s="167" t="s">
        <v>49</v>
      </c>
      <c r="F334" s="31"/>
      <c r="G334" s="31">
        <f t="shared" ref="G334" si="104">G335</f>
        <v>1827.69</v>
      </c>
      <c r="H334" s="163"/>
    </row>
    <row r="335" spans="1:8" s="106" customFormat="1" x14ac:dyDescent="0.25">
      <c r="B335" s="279">
        <v>3113</v>
      </c>
      <c r="C335" s="280"/>
      <c r="D335" s="281"/>
      <c r="E335" s="168" t="s">
        <v>247</v>
      </c>
      <c r="F335" s="33"/>
      <c r="G335" s="33">
        <v>1827.69</v>
      </c>
      <c r="H335" s="163"/>
    </row>
    <row r="336" spans="1:8" s="34" customFormat="1" ht="15" customHeight="1" x14ac:dyDescent="0.25">
      <c r="A336" s="106"/>
      <c r="B336" s="276">
        <v>313</v>
      </c>
      <c r="C336" s="277"/>
      <c r="D336" s="278"/>
      <c r="E336" s="167" t="s">
        <v>52</v>
      </c>
      <c r="F336" s="31"/>
      <c r="G336" s="31">
        <f t="shared" ref="G336" si="105">G337</f>
        <v>301.57</v>
      </c>
      <c r="H336" s="163"/>
    </row>
    <row r="337" spans="1:8" s="34" customFormat="1" ht="15" customHeight="1" x14ac:dyDescent="0.25">
      <c r="A337" s="106"/>
      <c r="B337" s="279">
        <v>3132</v>
      </c>
      <c r="C337" s="280"/>
      <c r="D337" s="281"/>
      <c r="E337" s="168" t="s">
        <v>53</v>
      </c>
      <c r="F337" s="33"/>
      <c r="G337" s="33">
        <v>301.57</v>
      </c>
      <c r="H337" s="163"/>
    </row>
    <row r="338" spans="1:8" x14ac:dyDescent="0.25">
      <c r="A338" s="106"/>
      <c r="B338" s="286" t="s">
        <v>151</v>
      </c>
      <c r="C338" s="287"/>
      <c r="D338" s="288"/>
      <c r="E338" s="165" t="s">
        <v>132</v>
      </c>
      <c r="F338" s="42">
        <f>F339+F344+F358</f>
        <v>141350</v>
      </c>
      <c r="G338" s="200">
        <f t="shared" ref="G338" si="106">G339+G344+G358</f>
        <v>6371.2900000000009</v>
      </c>
      <c r="H338" s="163">
        <f>G338/F338*100</f>
        <v>4.5074566678457737</v>
      </c>
    </row>
    <row r="339" spans="1:8" x14ac:dyDescent="0.25">
      <c r="A339" s="106"/>
      <c r="B339" s="289" t="s">
        <v>136</v>
      </c>
      <c r="C339" s="290"/>
      <c r="D339" s="291"/>
      <c r="E339" s="166" t="s">
        <v>259</v>
      </c>
      <c r="F339" s="41">
        <f t="shared" ref="F339:F340" si="107">F340</f>
        <v>5000</v>
      </c>
      <c r="G339" s="41">
        <f t="shared" ref="G339:G340" si="108">G340</f>
        <v>408.73</v>
      </c>
      <c r="H339" s="163">
        <f>G339/F339*100</f>
        <v>8.1745999999999999</v>
      </c>
    </row>
    <row r="340" spans="1:8" ht="15" customHeight="1" x14ac:dyDescent="0.25">
      <c r="A340" s="106"/>
      <c r="B340" s="283">
        <v>4</v>
      </c>
      <c r="C340" s="284"/>
      <c r="D340" s="285"/>
      <c r="E340" s="167" t="s">
        <v>14</v>
      </c>
      <c r="F340" s="31">
        <f t="shared" si="107"/>
        <v>5000</v>
      </c>
      <c r="G340" s="31">
        <f t="shared" si="108"/>
        <v>408.73</v>
      </c>
      <c r="H340" s="163">
        <f>G340/F340*100</f>
        <v>8.1745999999999999</v>
      </c>
    </row>
    <row r="341" spans="1:8" ht="25.5" x14ac:dyDescent="0.25">
      <c r="A341" s="106"/>
      <c r="B341" s="276">
        <v>42</v>
      </c>
      <c r="C341" s="277"/>
      <c r="D341" s="278"/>
      <c r="E341" s="167" t="s">
        <v>29</v>
      </c>
      <c r="F341" s="31">
        <v>5000</v>
      </c>
      <c r="G341" s="31">
        <f>G342</f>
        <v>408.73</v>
      </c>
      <c r="H341" s="163">
        <f>G341/F341*100</f>
        <v>8.1745999999999999</v>
      </c>
    </row>
    <row r="342" spans="1:8" ht="25.5" x14ac:dyDescent="0.25">
      <c r="A342" s="106"/>
      <c r="B342" s="276">
        <v>424</v>
      </c>
      <c r="C342" s="277"/>
      <c r="D342" s="278"/>
      <c r="E342" s="167" t="s">
        <v>154</v>
      </c>
      <c r="F342" s="31"/>
      <c r="G342" s="31">
        <f t="shared" ref="G342" si="109">G343</f>
        <v>408.73</v>
      </c>
      <c r="H342" s="163"/>
    </row>
    <row r="343" spans="1:8" x14ac:dyDescent="0.25">
      <c r="A343" s="106"/>
      <c r="B343" s="279">
        <v>4241</v>
      </c>
      <c r="C343" s="280"/>
      <c r="D343" s="281"/>
      <c r="E343" s="168" t="s">
        <v>155</v>
      </c>
      <c r="F343" s="33"/>
      <c r="G343" s="33">
        <v>408.73</v>
      </c>
      <c r="H343" s="163"/>
    </row>
    <row r="344" spans="1:8" x14ac:dyDescent="0.25">
      <c r="A344" s="106"/>
      <c r="B344" s="289" t="s">
        <v>138</v>
      </c>
      <c r="C344" s="290"/>
      <c r="D344" s="291"/>
      <c r="E344" s="166" t="s">
        <v>139</v>
      </c>
      <c r="F344" s="41">
        <f>F345+F349</f>
        <v>135000</v>
      </c>
      <c r="G344" s="41">
        <f>G349</f>
        <v>5962.56</v>
      </c>
      <c r="H344" s="163">
        <f>G344/F344*100</f>
        <v>4.4167111111111117</v>
      </c>
    </row>
    <row r="345" spans="1:8" x14ac:dyDescent="0.25">
      <c r="A345" s="106"/>
      <c r="B345" s="283">
        <v>3</v>
      </c>
      <c r="C345" s="284"/>
      <c r="D345" s="285"/>
      <c r="E345" s="167" t="s">
        <v>12</v>
      </c>
      <c r="F345" s="31">
        <f t="shared" ref="F345" si="110">F346</f>
        <v>50000</v>
      </c>
      <c r="G345" s="31">
        <f t="shared" ref="G345" si="111">G346</f>
        <v>0</v>
      </c>
      <c r="H345" s="163">
        <f>G345/F345*100</f>
        <v>0</v>
      </c>
    </row>
    <row r="346" spans="1:8" x14ac:dyDescent="0.25">
      <c r="A346" s="106"/>
      <c r="B346" s="276">
        <v>32</v>
      </c>
      <c r="C346" s="277"/>
      <c r="D346" s="278"/>
      <c r="E346" s="167" t="s">
        <v>22</v>
      </c>
      <c r="F346" s="31">
        <v>50000</v>
      </c>
      <c r="G346" s="31">
        <f>G347+G348</f>
        <v>0</v>
      </c>
      <c r="H346" s="163">
        <f>G346/F346*100</f>
        <v>0</v>
      </c>
    </row>
    <row r="347" spans="1:8" x14ac:dyDescent="0.25">
      <c r="A347" s="106"/>
      <c r="B347" s="276">
        <v>322</v>
      </c>
      <c r="C347" s="277"/>
      <c r="D347" s="278"/>
      <c r="E347" s="167" t="s">
        <v>56</v>
      </c>
      <c r="F347" s="31"/>
      <c r="G347" s="31">
        <f t="shared" ref="G347" si="112">G348</f>
        <v>0</v>
      </c>
      <c r="H347" s="163"/>
    </row>
    <row r="348" spans="1:8" x14ac:dyDescent="0.25">
      <c r="A348" s="106"/>
      <c r="B348" s="279">
        <v>3225</v>
      </c>
      <c r="C348" s="280"/>
      <c r="D348" s="281"/>
      <c r="E348" s="168" t="s">
        <v>102</v>
      </c>
      <c r="F348" s="33"/>
      <c r="G348" s="33"/>
      <c r="H348" s="163"/>
    </row>
    <row r="349" spans="1:8" ht="15" customHeight="1" x14ac:dyDescent="0.25">
      <c r="A349" s="106"/>
      <c r="B349" s="283">
        <v>4</v>
      </c>
      <c r="C349" s="284"/>
      <c r="D349" s="285"/>
      <c r="E349" s="167" t="s">
        <v>14</v>
      </c>
      <c r="F349" s="31">
        <f>F350+F355</f>
        <v>85000</v>
      </c>
      <c r="G349" s="31">
        <f t="shared" ref="G349:G353" si="113">G350</f>
        <v>5962.56</v>
      </c>
      <c r="H349" s="163">
        <f>G349/F349*100</f>
        <v>7.0147764705882354</v>
      </c>
    </row>
    <row r="350" spans="1:8" ht="25.5" x14ac:dyDescent="0.25">
      <c r="A350" s="106"/>
      <c r="B350" s="276">
        <v>42</v>
      </c>
      <c r="C350" s="277"/>
      <c r="D350" s="278"/>
      <c r="E350" s="167" t="s">
        <v>29</v>
      </c>
      <c r="F350" s="31">
        <v>35000</v>
      </c>
      <c r="G350" s="31">
        <f>G353+G351</f>
        <v>5962.56</v>
      </c>
      <c r="H350" s="163">
        <f>G350/F350*100</f>
        <v>17.035885714285715</v>
      </c>
    </row>
    <row r="351" spans="1:8" x14ac:dyDescent="0.25">
      <c r="A351" s="106"/>
      <c r="B351" s="276">
        <v>422</v>
      </c>
      <c r="C351" s="277"/>
      <c r="D351" s="278"/>
      <c r="E351" s="167" t="s">
        <v>71</v>
      </c>
      <c r="F351" s="31"/>
      <c r="G351" s="31">
        <f t="shared" ref="G351" si="114">G352</f>
        <v>4367.13</v>
      </c>
      <c r="H351" s="163"/>
    </row>
    <row r="352" spans="1:8" x14ac:dyDescent="0.25">
      <c r="A352" s="106"/>
      <c r="B352" s="279">
        <v>4221</v>
      </c>
      <c r="C352" s="280"/>
      <c r="D352" s="281"/>
      <c r="E352" s="168" t="s">
        <v>72</v>
      </c>
      <c r="F352" s="33"/>
      <c r="G352" s="33">
        <v>4367.13</v>
      </c>
      <c r="H352" s="163"/>
    </row>
    <row r="353" spans="1:8" ht="25.5" x14ac:dyDescent="0.25">
      <c r="A353" s="106"/>
      <c r="B353" s="276">
        <v>424</v>
      </c>
      <c r="C353" s="277"/>
      <c r="D353" s="278"/>
      <c r="E353" s="167" t="s">
        <v>154</v>
      </c>
      <c r="F353" s="31"/>
      <c r="G353" s="31">
        <f t="shared" si="113"/>
        <v>1595.43</v>
      </c>
      <c r="H353" s="163"/>
    </row>
    <row r="354" spans="1:8" x14ac:dyDescent="0.25">
      <c r="A354" s="106"/>
      <c r="B354" s="279">
        <v>4241</v>
      </c>
      <c r="C354" s="280"/>
      <c r="D354" s="281"/>
      <c r="E354" s="168" t="s">
        <v>155</v>
      </c>
      <c r="F354" s="33"/>
      <c r="G354" s="33">
        <v>1595.43</v>
      </c>
      <c r="H354" s="163"/>
    </row>
    <row r="355" spans="1:8" ht="25.5" x14ac:dyDescent="0.25">
      <c r="A355" s="106"/>
      <c r="B355" s="276">
        <v>45</v>
      </c>
      <c r="C355" s="277"/>
      <c r="D355" s="278"/>
      <c r="E355" s="167" t="s">
        <v>93</v>
      </c>
      <c r="F355" s="31">
        <v>50000</v>
      </c>
      <c r="G355" s="31">
        <f t="shared" ref="G355:G356" si="115">G356</f>
        <v>0</v>
      </c>
      <c r="H355" s="163">
        <f>G355/F355*100</f>
        <v>0</v>
      </c>
    </row>
    <row r="356" spans="1:8" ht="15" customHeight="1" x14ac:dyDescent="0.25">
      <c r="A356" s="106"/>
      <c r="B356" s="276">
        <v>451</v>
      </c>
      <c r="C356" s="277"/>
      <c r="D356" s="278"/>
      <c r="E356" s="167" t="s">
        <v>94</v>
      </c>
      <c r="F356" s="31"/>
      <c r="G356" s="31">
        <f t="shared" si="115"/>
        <v>0</v>
      </c>
      <c r="H356" s="163"/>
    </row>
    <row r="357" spans="1:8" ht="15" customHeight="1" x14ac:dyDescent="0.25">
      <c r="A357" s="106"/>
      <c r="B357" s="279">
        <v>4511</v>
      </c>
      <c r="C357" s="280"/>
      <c r="D357" s="281"/>
      <c r="E357" s="168" t="s">
        <v>94</v>
      </c>
      <c r="F357" s="33"/>
      <c r="G357" s="33">
        <v>0</v>
      </c>
      <c r="H357" s="163"/>
    </row>
    <row r="358" spans="1:8" x14ac:dyDescent="0.25">
      <c r="A358" s="106"/>
      <c r="B358" s="289" t="s">
        <v>140</v>
      </c>
      <c r="C358" s="290"/>
      <c r="D358" s="291"/>
      <c r="E358" s="166" t="s">
        <v>141</v>
      </c>
      <c r="F358" s="41">
        <f t="shared" ref="F358:F359" si="116">F359</f>
        <v>1350</v>
      </c>
      <c r="G358" s="41">
        <f t="shared" ref="G358:G361" si="117">G359</f>
        <v>0</v>
      </c>
      <c r="H358" s="163">
        <f>G358/F358*100</f>
        <v>0</v>
      </c>
    </row>
    <row r="359" spans="1:8" ht="15" customHeight="1" x14ac:dyDescent="0.25">
      <c r="A359" s="106"/>
      <c r="B359" s="283">
        <v>4</v>
      </c>
      <c r="C359" s="284"/>
      <c r="D359" s="285"/>
      <c r="E359" s="167" t="s">
        <v>14</v>
      </c>
      <c r="F359" s="31">
        <f t="shared" si="116"/>
        <v>1350</v>
      </c>
      <c r="G359" s="31">
        <f t="shared" si="117"/>
        <v>0</v>
      </c>
      <c r="H359" s="163">
        <f>G359/F359*100</f>
        <v>0</v>
      </c>
    </row>
    <row r="360" spans="1:8" ht="25.5" x14ac:dyDescent="0.25">
      <c r="A360" s="106"/>
      <c r="B360" s="276">
        <v>42</v>
      </c>
      <c r="C360" s="277"/>
      <c r="D360" s="278"/>
      <c r="E360" s="167" t="s">
        <v>29</v>
      </c>
      <c r="F360" s="31">
        <v>1350</v>
      </c>
      <c r="G360" s="31">
        <f t="shared" si="117"/>
        <v>0</v>
      </c>
      <c r="H360" s="163">
        <f>G360/F360*100</f>
        <v>0</v>
      </c>
    </row>
    <row r="361" spans="1:8" x14ac:dyDescent="0.25">
      <c r="A361" s="106"/>
      <c r="B361" s="276">
        <v>422</v>
      </c>
      <c r="C361" s="277"/>
      <c r="D361" s="278"/>
      <c r="E361" s="167" t="s">
        <v>71</v>
      </c>
      <c r="F361" s="31"/>
      <c r="G361" s="31">
        <f t="shared" si="117"/>
        <v>0</v>
      </c>
      <c r="H361" s="163"/>
    </row>
    <row r="362" spans="1:8" x14ac:dyDescent="0.25">
      <c r="A362" s="106"/>
      <c r="B362" s="279">
        <v>4221</v>
      </c>
      <c r="C362" s="280"/>
      <c r="D362" s="281"/>
      <c r="E362" s="168" t="s">
        <v>72</v>
      </c>
      <c r="F362" s="33"/>
      <c r="G362" s="33">
        <v>0</v>
      </c>
      <c r="H362" s="163"/>
    </row>
    <row r="363" spans="1:8" x14ac:dyDescent="0.25">
      <c r="A363" s="106"/>
      <c r="B363" s="286" t="s">
        <v>156</v>
      </c>
      <c r="C363" s="287"/>
      <c r="D363" s="288"/>
      <c r="E363" s="165" t="s">
        <v>157</v>
      </c>
      <c r="F363" s="42">
        <f>F364+F376</f>
        <v>260000</v>
      </c>
      <c r="G363" s="42">
        <f>G364+G376</f>
        <v>0</v>
      </c>
      <c r="H363" s="163">
        <f>G363/F363*100</f>
        <v>0</v>
      </c>
    </row>
    <row r="364" spans="1:8" x14ac:dyDescent="0.25">
      <c r="A364" s="106"/>
      <c r="B364" s="289" t="s">
        <v>138</v>
      </c>
      <c r="C364" s="290"/>
      <c r="D364" s="291"/>
      <c r="E364" s="166" t="s">
        <v>139</v>
      </c>
      <c r="F364" s="41">
        <f>F369+F365</f>
        <v>256500</v>
      </c>
      <c r="G364" s="41">
        <f>G369</f>
        <v>0</v>
      </c>
      <c r="H364" s="163">
        <f>G364/F364*100</f>
        <v>0</v>
      </c>
    </row>
    <row r="365" spans="1:8" x14ac:dyDescent="0.25">
      <c r="A365" s="106"/>
      <c r="B365" s="283">
        <v>3</v>
      </c>
      <c r="C365" s="284"/>
      <c r="D365" s="285"/>
      <c r="E365" s="167" t="s">
        <v>12</v>
      </c>
      <c r="F365" s="31">
        <f t="shared" ref="F365" si="118">F366</f>
        <v>6500</v>
      </c>
      <c r="G365" s="31">
        <f t="shared" ref="G365" si="119">G366</f>
        <v>0</v>
      </c>
      <c r="H365" s="163">
        <f>G365/F365*100</f>
        <v>0</v>
      </c>
    </row>
    <row r="366" spans="1:8" x14ac:dyDescent="0.25">
      <c r="A366" s="106"/>
      <c r="B366" s="276">
        <v>32</v>
      </c>
      <c r="C366" s="277"/>
      <c r="D366" s="278"/>
      <c r="E366" s="167" t="s">
        <v>22</v>
      </c>
      <c r="F366" s="31">
        <v>6500</v>
      </c>
      <c r="G366" s="31">
        <f>G367+G368</f>
        <v>0</v>
      </c>
      <c r="H366" s="163">
        <f>G366/F366*100</f>
        <v>0</v>
      </c>
    </row>
    <row r="367" spans="1:8" x14ac:dyDescent="0.25">
      <c r="A367" s="106"/>
      <c r="B367" s="276">
        <v>323</v>
      </c>
      <c r="C367" s="277"/>
      <c r="D367" s="278"/>
      <c r="E367" s="167" t="s">
        <v>69</v>
      </c>
      <c r="F367" s="31"/>
      <c r="G367" s="31">
        <f t="shared" ref="G367" si="120">G368</f>
        <v>0</v>
      </c>
      <c r="H367" s="163"/>
    </row>
    <row r="368" spans="1:8" x14ac:dyDescent="0.25">
      <c r="A368" s="106"/>
      <c r="B368" s="279">
        <v>3232</v>
      </c>
      <c r="C368" s="280"/>
      <c r="D368" s="281"/>
      <c r="E368" s="168" t="s">
        <v>110</v>
      </c>
      <c r="F368" s="33"/>
      <c r="G368" s="33">
        <v>0</v>
      </c>
      <c r="H368" s="163"/>
    </row>
    <row r="369" spans="1:8" ht="25.5" x14ac:dyDescent="0.25">
      <c r="A369" s="106"/>
      <c r="B369" s="283">
        <v>4</v>
      </c>
      <c r="C369" s="284"/>
      <c r="D369" s="285"/>
      <c r="E369" s="167" t="s">
        <v>14</v>
      </c>
      <c r="F369" s="31">
        <f>F370+F373</f>
        <v>250000</v>
      </c>
      <c r="G369" s="31">
        <f>G370+G373</f>
        <v>0</v>
      </c>
      <c r="H369" s="163">
        <f>G369/F369*100</f>
        <v>0</v>
      </c>
    </row>
    <row r="370" spans="1:8" ht="25.5" x14ac:dyDescent="0.25">
      <c r="A370" s="106"/>
      <c r="B370" s="276">
        <v>42</v>
      </c>
      <c r="C370" s="277"/>
      <c r="D370" s="278"/>
      <c r="E370" s="167" t="s">
        <v>29</v>
      </c>
      <c r="F370" s="31">
        <v>50000</v>
      </c>
      <c r="G370" s="31">
        <f t="shared" ref="G370:G371" si="121">G371</f>
        <v>0</v>
      </c>
      <c r="H370" s="163">
        <f>G370/F370*100</f>
        <v>0</v>
      </c>
    </row>
    <row r="371" spans="1:8" x14ac:dyDescent="0.25">
      <c r="A371" s="106"/>
      <c r="B371" s="276">
        <v>421</v>
      </c>
      <c r="C371" s="277"/>
      <c r="D371" s="278"/>
      <c r="E371" s="167" t="s">
        <v>89</v>
      </c>
      <c r="F371" s="31"/>
      <c r="G371" s="31">
        <f t="shared" si="121"/>
        <v>0</v>
      </c>
      <c r="H371" s="163"/>
    </row>
    <row r="372" spans="1:8" x14ac:dyDescent="0.25">
      <c r="A372" s="106"/>
      <c r="B372" s="279">
        <v>4212</v>
      </c>
      <c r="C372" s="280"/>
      <c r="D372" s="281"/>
      <c r="E372" s="168" t="s">
        <v>128</v>
      </c>
      <c r="F372" s="33"/>
      <c r="G372" s="33"/>
      <c r="H372" s="163"/>
    </row>
    <row r="373" spans="1:8" ht="25.5" x14ac:dyDescent="0.25">
      <c r="A373" s="106"/>
      <c r="B373" s="276">
        <v>45</v>
      </c>
      <c r="C373" s="277"/>
      <c r="D373" s="278"/>
      <c r="E373" s="167" t="s">
        <v>93</v>
      </c>
      <c r="F373" s="31">
        <v>200000</v>
      </c>
      <c r="G373" s="31">
        <f t="shared" ref="G373:G374" si="122">G374</f>
        <v>0</v>
      </c>
      <c r="H373" s="163">
        <f>G373/F373*100</f>
        <v>0</v>
      </c>
    </row>
    <row r="374" spans="1:8" x14ac:dyDescent="0.25">
      <c r="A374" s="106"/>
      <c r="B374" s="276">
        <v>451</v>
      </c>
      <c r="C374" s="277"/>
      <c r="D374" s="278"/>
      <c r="E374" s="167" t="s">
        <v>94</v>
      </c>
      <c r="F374" s="31"/>
      <c r="G374" s="31">
        <f t="shared" si="122"/>
        <v>0</v>
      </c>
      <c r="H374" s="163"/>
    </row>
    <row r="375" spans="1:8" x14ac:dyDescent="0.25">
      <c r="A375" s="106"/>
      <c r="B375" s="279">
        <v>4511</v>
      </c>
      <c r="C375" s="280"/>
      <c r="D375" s="281"/>
      <c r="E375" s="168" t="s">
        <v>94</v>
      </c>
      <c r="F375" s="33"/>
      <c r="G375" s="33">
        <v>0</v>
      </c>
      <c r="H375" s="163"/>
    </row>
    <row r="376" spans="1:8" ht="25.5" x14ac:dyDescent="0.25">
      <c r="A376" s="106"/>
      <c r="B376" s="289" t="s">
        <v>260</v>
      </c>
      <c r="C376" s="290"/>
      <c r="D376" s="291"/>
      <c r="E376" s="166" t="s">
        <v>261</v>
      </c>
      <c r="F376" s="41">
        <f t="shared" ref="F376:F377" si="123">F377</f>
        <v>3500</v>
      </c>
      <c r="G376" s="41">
        <f t="shared" ref="G376:G379" si="124">G377</f>
        <v>0</v>
      </c>
      <c r="H376" s="163">
        <f>G376/F376*100</f>
        <v>0</v>
      </c>
    </row>
    <row r="377" spans="1:8" x14ac:dyDescent="0.25">
      <c r="A377" s="106"/>
      <c r="B377" s="283">
        <v>3</v>
      </c>
      <c r="C377" s="284"/>
      <c r="D377" s="285"/>
      <c r="E377" s="167" t="s">
        <v>12</v>
      </c>
      <c r="F377" s="31">
        <f t="shared" si="123"/>
        <v>3500</v>
      </c>
      <c r="G377" s="31">
        <f t="shared" si="124"/>
        <v>0</v>
      </c>
      <c r="H377" s="163">
        <f>G377/F377*100</f>
        <v>0</v>
      </c>
    </row>
    <row r="378" spans="1:8" x14ac:dyDescent="0.25">
      <c r="A378" s="106"/>
      <c r="B378" s="276">
        <v>32</v>
      </c>
      <c r="C378" s="277"/>
      <c r="D378" s="278"/>
      <c r="E378" s="167" t="s">
        <v>22</v>
      </c>
      <c r="F378" s="31">
        <v>3500</v>
      </c>
      <c r="G378" s="31">
        <f t="shared" si="124"/>
        <v>0</v>
      </c>
      <c r="H378" s="163">
        <f>G378/F378*100</f>
        <v>0</v>
      </c>
    </row>
    <row r="379" spans="1:8" x14ac:dyDescent="0.25">
      <c r="A379" s="106"/>
      <c r="B379" s="276">
        <v>323</v>
      </c>
      <c r="C379" s="277"/>
      <c r="D379" s="278"/>
      <c r="E379" s="167" t="s">
        <v>69</v>
      </c>
      <c r="F379" s="31"/>
      <c r="G379" s="31">
        <f t="shared" si="124"/>
        <v>0</v>
      </c>
      <c r="H379" s="163"/>
    </row>
    <row r="380" spans="1:8" x14ac:dyDescent="0.25">
      <c r="A380" s="106"/>
      <c r="B380" s="279">
        <v>3232</v>
      </c>
      <c r="C380" s="280"/>
      <c r="D380" s="281"/>
      <c r="E380" s="168" t="s">
        <v>110</v>
      </c>
      <c r="F380" s="33"/>
      <c r="G380" s="33">
        <v>0</v>
      </c>
      <c r="H380" s="163"/>
    </row>
    <row r="381" spans="1:8" x14ac:dyDescent="0.25">
      <c r="A381" s="106"/>
      <c r="B381" s="286" t="s">
        <v>158</v>
      </c>
      <c r="C381" s="287"/>
      <c r="D381" s="288"/>
      <c r="E381" s="165" t="s">
        <v>159</v>
      </c>
      <c r="F381" s="42">
        <f t="shared" ref="F381" si="125">F382</f>
        <v>187000</v>
      </c>
      <c r="G381" s="42">
        <f t="shared" ref="G381" si="126">G382</f>
        <v>149902.88</v>
      </c>
      <c r="H381" s="163">
        <f>G381/F381*100</f>
        <v>80.161967914438506</v>
      </c>
    </row>
    <row r="382" spans="1:8" x14ac:dyDescent="0.25">
      <c r="A382" s="106"/>
      <c r="B382" s="289" t="s">
        <v>138</v>
      </c>
      <c r="C382" s="290"/>
      <c r="D382" s="291"/>
      <c r="E382" s="166" t="s">
        <v>139</v>
      </c>
      <c r="F382" s="41">
        <f>F383+F390+F384</f>
        <v>187000</v>
      </c>
      <c r="G382" s="41">
        <f>G383+G390</f>
        <v>149902.88</v>
      </c>
      <c r="H382" s="163">
        <f>G382/F382*100</f>
        <v>80.161967914438506</v>
      </c>
    </row>
    <row r="383" spans="1:8" x14ac:dyDescent="0.25">
      <c r="A383" s="106"/>
      <c r="B383" s="283">
        <v>3</v>
      </c>
      <c r="C383" s="284"/>
      <c r="D383" s="285"/>
      <c r="E383" s="167" t="s">
        <v>12</v>
      </c>
      <c r="F383" s="31">
        <f>F387</f>
        <v>110000</v>
      </c>
      <c r="G383" s="31">
        <f>G387+G384</f>
        <v>91054.3</v>
      </c>
      <c r="H383" s="163">
        <f>G383/F383*100</f>
        <v>82.776636363636371</v>
      </c>
    </row>
    <row r="384" spans="1:8" x14ac:dyDescent="0.25">
      <c r="A384" s="106"/>
      <c r="B384" s="276">
        <v>32</v>
      </c>
      <c r="C384" s="277"/>
      <c r="D384" s="278"/>
      <c r="E384" s="167" t="s">
        <v>22</v>
      </c>
      <c r="F384" s="31">
        <v>2000</v>
      </c>
      <c r="G384" s="31">
        <f t="shared" ref="G384:G385" si="127">G385</f>
        <v>1770</v>
      </c>
      <c r="H384" s="163">
        <f>G384/F384*100</f>
        <v>88.5</v>
      </c>
    </row>
    <row r="385" spans="1:8" x14ac:dyDescent="0.25">
      <c r="A385" s="106"/>
      <c r="B385" s="276">
        <v>323</v>
      </c>
      <c r="C385" s="277"/>
      <c r="D385" s="278"/>
      <c r="E385" s="167" t="s">
        <v>69</v>
      </c>
      <c r="F385" s="31"/>
      <c r="G385" s="31">
        <f t="shared" si="127"/>
        <v>1770</v>
      </c>
      <c r="H385" s="163"/>
    </row>
    <row r="386" spans="1:8" x14ac:dyDescent="0.25">
      <c r="A386" s="106"/>
      <c r="B386" s="279">
        <v>3237</v>
      </c>
      <c r="C386" s="280"/>
      <c r="D386" s="281"/>
      <c r="E386" s="168" t="s">
        <v>262</v>
      </c>
      <c r="F386" s="33"/>
      <c r="G386" s="33">
        <v>1770</v>
      </c>
      <c r="H386" s="163"/>
    </row>
    <row r="387" spans="1:8" ht="25.5" x14ac:dyDescent="0.25">
      <c r="A387" s="106"/>
      <c r="B387" s="276">
        <v>37</v>
      </c>
      <c r="C387" s="277"/>
      <c r="D387" s="278"/>
      <c r="E387" s="167" t="s">
        <v>106</v>
      </c>
      <c r="F387" s="31">
        <v>110000</v>
      </c>
      <c r="G387" s="31">
        <f t="shared" ref="G387:G388" si="128">G388</f>
        <v>89284.3</v>
      </c>
      <c r="H387" s="163">
        <f>G387/F387*100</f>
        <v>81.167545454545447</v>
      </c>
    </row>
    <row r="388" spans="1:8" ht="25.5" x14ac:dyDescent="0.25">
      <c r="A388" s="106"/>
      <c r="B388" s="276">
        <v>372</v>
      </c>
      <c r="C388" s="277"/>
      <c r="D388" s="278"/>
      <c r="E388" s="167" t="s">
        <v>76</v>
      </c>
      <c r="F388" s="31"/>
      <c r="G388" s="31">
        <f t="shared" si="128"/>
        <v>89284.3</v>
      </c>
      <c r="H388" s="163"/>
    </row>
    <row r="389" spans="1:8" x14ac:dyDescent="0.25">
      <c r="A389" s="106"/>
      <c r="B389" s="279">
        <v>3722</v>
      </c>
      <c r="C389" s="280"/>
      <c r="D389" s="281"/>
      <c r="E389" s="168" t="s">
        <v>78</v>
      </c>
      <c r="F389" s="33"/>
      <c r="G389" s="33">
        <v>89284.3</v>
      </c>
      <c r="H389" s="163"/>
    </row>
    <row r="390" spans="1:8" x14ac:dyDescent="0.25">
      <c r="A390" s="106"/>
      <c r="B390" s="283">
        <v>4</v>
      </c>
      <c r="C390" s="284"/>
      <c r="D390" s="285"/>
      <c r="E390" s="167" t="s">
        <v>14</v>
      </c>
      <c r="F390" s="31">
        <f t="shared" ref="F390" si="129">F391</f>
        <v>75000</v>
      </c>
      <c r="G390" s="31">
        <f t="shared" ref="G390:G392" si="130">G391</f>
        <v>58848.58</v>
      </c>
      <c r="H390" s="163">
        <f>G390/F390*100</f>
        <v>78.464773333333341</v>
      </c>
    </row>
    <row r="391" spans="1:8" ht="25.5" x14ac:dyDescent="0.25">
      <c r="A391" s="106"/>
      <c r="B391" s="276">
        <v>42</v>
      </c>
      <c r="C391" s="277"/>
      <c r="D391" s="278"/>
      <c r="E391" s="167" t="s">
        <v>29</v>
      </c>
      <c r="F391" s="31">
        <v>75000</v>
      </c>
      <c r="G391" s="31">
        <f t="shared" si="130"/>
        <v>58848.58</v>
      </c>
      <c r="H391" s="163">
        <f>G391/F391*100</f>
        <v>78.464773333333341</v>
      </c>
    </row>
    <row r="392" spans="1:8" ht="25.5" x14ac:dyDescent="0.25">
      <c r="A392" s="106"/>
      <c r="B392" s="276">
        <v>424</v>
      </c>
      <c r="C392" s="277"/>
      <c r="D392" s="278"/>
      <c r="E392" s="167" t="s">
        <v>154</v>
      </c>
      <c r="F392" s="31"/>
      <c r="G392" s="31">
        <f t="shared" si="130"/>
        <v>58848.58</v>
      </c>
      <c r="H392" s="163"/>
    </row>
    <row r="393" spans="1:8" x14ac:dyDescent="0.25">
      <c r="A393" s="106"/>
      <c r="B393" s="279">
        <v>4241</v>
      </c>
      <c r="C393" s="280"/>
      <c r="D393" s="281"/>
      <c r="E393" s="168" t="s">
        <v>155</v>
      </c>
      <c r="F393" s="33"/>
      <c r="G393" s="33">
        <v>58848.58</v>
      </c>
      <c r="H393" s="163"/>
    </row>
    <row r="394" spans="1:8" ht="25.5" x14ac:dyDescent="0.25">
      <c r="A394" s="106"/>
      <c r="B394" s="286" t="s">
        <v>216</v>
      </c>
      <c r="C394" s="287"/>
      <c r="D394" s="288"/>
      <c r="E394" s="165" t="s">
        <v>217</v>
      </c>
      <c r="F394" s="42">
        <f>F395</f>
        <v>18500</v>
      </c>
      <c r="G394" s="42">
        <f>G395</f>
        <v>0</v>
      </c>
      <c r="H394" s="163">
        <f>G394/F394*100</f>
        <v>0</v>
      </c>
    </row>
    <row r="395" spans="1:8" x14ac:dyDescent="0.25">
      <c r="A395" s="106"/>
      <c r="B395" s="289" t="s">
        <v>138</v>
      </c>
      <c r="C395" s="290"/>
      <c r="D395" s="291"/>
      <c r="E395" s="166" t="s">
        <v>139</v>
      </c>
      <c r="F395" s="41">
        <f t="shared" ref="F395" si="131">F396</f>
        <v>18500</v>
      </c>
      <c r="G395" s="41">
        <f t="shared" ref="G395" si="132">G396</f>
        <v>0</v>
      </c>
      <c r="H395" s="163">
        <f>G395/F395*100</f>
        <v>0</v>
      </c>
    </row>
    <row r="396" spans="1:8" x14ac:dyDescent="0.25">
      <c r="A396" s="106"/>
      <c r="B396" s="283">
        <v>3</v>
      </c>
      <c r="C396" s="284"/>
      <c r="D396" s="285"/>
      <c r="E396" s="167" t="s">
        <v>12</v>
      </c>
      <c r="F396" s="31">
        <f>F397+F404</f>
        <v>18500</v>
      </c>
      <c r="G396" s="31">
        <f t="shared" ref="G396" si="133">G397+G404</f>
        <v>0</v>
      </c>
      <c r="H396" s="163">
        <f>G396/F396*100</f>
        <v>0</v>
      </c>
    </row>
    <row r="397" spans="1:8" x14ac:dyDescent="0.25">
      <c r="A397" s="106"/>
      <c r="B397" s="276">
        <v>31</v>
      </c>
      <c r="C397" s="277"/>
      <c r="D397" s="278"/>
      <c r="E397" s="167" t="s">
        <v>13</v>
      </c>
      <c r="F397" s="31">
        <v>16000</v>
      </c>
      <c r="G397" s="31">
        <f t="shared" ref="G397" si="134">G398+G400+G402</f>
        <v>0</v>
      </c>
      <c r="H397" s="163">
        <f>G397/F397*100</f>
        <v>0</v>
      </c>
    </row>
    <row r="398" spans="1:8" x14ac:dyDescent="0.25">
      <c r="A398" s="106"/>
      <c r="B398" s="276">
        <v>311</v>
      </c>
      <c r="C398" s="277"/>
      <c r="D398" s="278"/>
      <c r="E398" s="167" t="s">
        <v>123</v>
      </c>
      <c r="F398" s="31"/>
      <c r="G398" s="31">
        <f t="shared" ref="G398" si="135">G399</f>
        <v>0</v>
      </c>
      <c r="H398" s="163"/>
    </row>
    <row r="399" spans="1:8" x14ac:dyDescent="0.25">
      <c r="A399" s="106"/>
      <c r="B399" s="279">
        <v>3111</v>
      </c>
      <c r="C399" s="280"/>
      <c r="D399" s="281"/>
      <c r="E399" s="168" t="s">
        <v>50</v>
      </c>
      <c r="F399" s="33"/>
      <c r="G399" s="33">
        <v>0</v>
      </c>
      <c r="H399" s="163"/>
    </row>
    <row r="400" spans="1:8" x14ac:dyDescent="0.25">
      <c r="A400" s="106"/>
      <c r="B400" s="276">
        <v>312</v>
      </c>
      <c r="C400" s="277"/>
      <c r="D400" s="278"/>
      <c r="E400" s="167" t="s">
        <v>51</v>
      </c>
      <c r="F400" s="31"/>
      <c r="G400" s="31">
        <f t="shared" ref="G400:G402" si="136">G401</f>
        <v>0</v>
      </c>
      <c r="H400" s="163"/>
    </row>
    <row r="401" spans="1:8" x14ac:dyDescent="0.25">
      <c r="A401" s="106"/>
      <c r="B401" s="279">
        <v>3121</v>
      </c>
      <c r="C401" s="280"/>
      <c r="D401" s="281"/>
      <c r="E401" s="168" t="s">
        <v>51</v>
      </c>
      <c r="F401" s="33"/>
      <c r="G401" s="33">
        <v>0</v>
      </c>
      <c r="H401" s="163"/>
    </row>
    <row r="402" spans="1:8" x14ac:dyDescent="0.25">
      <c r="A402" s="106"/>
      <c r="B402" s="276">
        <v>313</v>
      </c>
      <c r="C402" s="277"/>
      <c r="D402" s="278"/>
      <c r="E402" s="167" t="s">
        <v>52</v>
      </c>
      <c r="F402" s="31"/>
      <c r="G402" s="31">
        <f t="shared" si="136"/>
        <v>0</v>
      </c>
      <c r="H402" s="163"/>
    </row>
    <row r="403" spans="1:8" x14ac:dyDescent="0.25">
      <c r="A403" s="106"/>
      <c r="B403" s="279">
        <v>3132</v>
      </c>
      <c r="C403" s="280"/>
      <c r="D403" s="281"/>
      <c r="E403" s="168" t="s">
        <v>53</v>
      </c>
      <c r="F403" s="33"/>
      <c r="G403" s="33">
        <v>0</v>
      </c>
      <c r="H403" s="163"/>
    </row>
    <row r="404" spans="1:8" x14ac:dyDescent="0.25">
      <c r="A404" s="106"/>
      <c r="B404" s="276">
        <v>32</v>
      </c>
      <c r="C404" s="277"/>
      <c r="D404" s="278"/>
      <c r="E404" s="167" t="s">
        <v>22</v>
      </c>
      <c r="F404" s="31">
        <v>2500</v>
      </c>
      <c r="G404" s="31">
        <f t="shared" ref="G404:G405" si="137">G405</f>
        <v>0</v>
      </c>
      <c r="H404" s="163">
        <f>G404/F404*100</f>
        <v>0</v>
      </c>
    </row>
    <row r="405" spans="1:8" x14ac:dyDescent="0.25">
      <c r="A405" s="106"/>
      <c r="B405" s="276">
        <v>321</v>
      </c>
      <c r="C405" s="277"/>
      <c r="D405" s="278"/>
      <c r="E405" s="167" t="s">
        <v>54</v>
      </c>
      <c r="F405" s="31"/>
      <c r="G405" s="31">
        <f t="shared" si="137"/>
        <v>0</v>
      </c>
      <c r="H405" s="163"/>
    </row>
    <row r="406" spans="1:8" x14ac:dyDescent="0.25">
      <c r="A406" s="106"/>
      <c r="B406" s="279">
        <v>3212</v>
      </c>
      <c r="C406" s="280"/>
      <c r="D406" s="281"/>
      <c r="E406" s="168" t="s">
        <v>125</v>
      </c>
      <c r="F406" s="33"/>
      <c r="G406" s="33">
        <v>0</v>
      </c>
      <c r="H406" s="163"/>
    </row>
    <row r="407" spans="1:8" x14ac:dyDescent="0.25">
      <c r="B407" s="286" t="s">
        <v>178</v>
      </c>
      <c r="C407" s="287"/>
      <c r="D407" s="288"/>
      <c r="E407" s="185" t="s">
        <v>177</v>
      </c>
      <c r="F407" s="206">
        <f>F408</f>
        <v>7000</v>
      </c>
      <c r="G407" s="206">
        <f t="shared" ref="G407" si="138">G408</f>
        <v>1286.93</v>
      </c>
      <c r="H407" s="163">
        <f>G407/F407*100</f>
        <v>18.384714285714288</v>
      </c>
    </row>
    <row r="408" spans="1:8" x14ac:dyDescent="0.25">
      <c r="B408" s="289" t="s">
        <v>140</v>
      </c>
      <c r="C408" s="290"/>
      <c r="D408" s="291"/>
      <c r="E408" s="187" t="s">
        <v>285</v>
      </c>
      <c r="F408" s="207">
        <f>F409+F429</f>
        <v>7000</v>
      </c>
      <c r="G408" s="207">
        <f>G409+G429</f>
        <v>1286.93</v>
      </c>
      <c r="H408" s="163">
        <f>G408/F408*100</f>
        <v>18.384714285714288</v>
      </c>
    </row>
    <row r="409" spans="1:8" x14ac:dyDescent="0.25">
      <c r="B409" s="283">
        <v>3</v>
      </c>
      <c r="C409" s="284"/>
      <c r="D409" s="285"/>
      <c r="E409" s="186" t="s">
        <v>12</v>
      </c>
      <c r="F409" s="205">
        <f>F410+F416</f>
        <v>5500</v>
      </c>
      <c r="G409" s="205">
        <f>G410+G416</f>
        <v>1286.93</v>
      </c>
      <c r="H409" s="163">
        <f>G409/F409*100</f>
        <v>23.398727272727275</v>
      </c>
    </row>
    <row r="410" spans="1:8" s="195" customFormat="1" x14ac:dyDescent="0.25">
      <c r="B410" s="276">
        <v>31</v>
      </c>
      <c r="C410" s="277"/>
      <c r="D410" s="278"/>
      <c r="E410" s="186" t="s">
        <v>13</v>
      </c>
      <c r="F410" s="205">
        <v>700</v>
      </c>
      <c r="G410" s="205">
        <v>0</v>
      </c>
      <c r="H410" s="163">
        <f>G410/F410*100</f>
        <v>0</v>
      </c>
    </row>
    <row r="411" spans="1:8" s="195" customFormat="1" x14ac:dyDescent="0.25">
      <c r="B411" s="276">
        <v>311</v>
      </c>
      <c r="C411" s="277"/>
      <c r="D411" s="278"/>
      <c r="E411" s="186" t="s">
        <v>286</v>
      </c>
      <c r="F411" s="204"/>
      <c r="G411" s="205">
        <v>0</v>
      </c>
      <c r="H411" s="163"/>
    </row>
    <row r="412" spans="1:8" s="195" customFormat="1" x14ac:dyDescent="0.25">
      <c r="B412" s="179">
        <v>3111</v>
      </c>
      <c r="C412" s="183"/>
      <c r="D412" s="184"/>
      <c r="E412" s="168" t="s">
        <v>50</v>
      </c>
      <c r="F412" s="204"/>
      <c r="G412" s="204">
        <v>0</v>
      </c>
      <c r="H412" s="163"/>
    </row>
    <row r="413" spans="1:8" s="195" customFormat="1" x14ac:dyDescent="0.25">
      <c r="B413" s="279">
        <v>3113</v>
      </c>
      <c r="C413" s="280"/>
      <c r="D413" s="281"/>
      <c r="E413" s="168" t="s">
        <v>247</v>
      </c>
      <c r="F413" s="204"/>
      <c r="G413" s="204">
        <v>0</v>
      </c>
      <c r="H413" s="163"/>
    </row>
    <row r="414" spans="1:8" s="195" customFormat="1" x14ac:dyDescent="0.25">
      <c r="B414" s="182">
        <v>313</v>
      </c>
      <c r="C414" s="180"/>
      <c r="D414" s="181"/>
      <c r="E414" s="186" t="s">
        <v>52</v>
      </c>
      <c r="F414" s="204"/>
      <c r="G414" s="205">
        <v>0</v>
      </c>
      <c r="H414" s="163"/>
    </row>
    <row r="415" spans="1:8" s="195" customFormat="1" x14ac:dyDescent="0.25">
      <c r="B415" s="179">
        <v>3132</v>
      </c>
      <c r="C415" s="180"/>
      <c r="D415" s="181"/>
      <c r="E415" s="168" t="s">
        <v>53</v>
      </c>
      <c r="F415" s="204"/>
      <c r="G415" s="204">
        <v>0</v>
      </c>
      <c r="H415" s="163"/>
    </row>
    <row r="416" spans="1:8" x14ac:dyDescent="0.25">
      <c r="B416" s="276">
        <v>32</v>
      </c>
      <c r="C416" s="277"/>
      <c r="D416" s="278"/>
      <c r="E416" s="186" t="s">
        <v>22</v>
      </c>
      <c r="F416" s="205">
        <v>4800</v>
      </c>
      <c r="G416" s="204">
        <f>G417+G421</f>
        <v>1286.93</v>
      </c>
      <c r="H416" s="163">
        <f>G416/F416*100</f>
        <v>26.811041666666668</v>
      </c>
    </row>
    <row r="417" spans="2:8" x14ac:dyDescent="0.25">
      <c r="B417" s="276">
        <v>321</v>
      </c>
      <c r="C417" s="277"/>
      <c r="D417" s="278"/>
      <c r="E417" s="186" t="s">
        <v>54</v>
      </c>
      <c r="F417" s="204"/>
      <c r="G417" s="205">
        <f>G418+G419</f>
        <v>1088.97</v>
      </c>
      <c r="H417" s="163"/>
    </row>
    <row r="418" spans="2:8" x14ac:dyDescent="0.25">
      <c r="B418" s="279">
        <v>3211</v>
      </c>
      <c r="C418" s="280"/>
      <c r="D418" s="281"/>
      <c r="E418" s="168" t="s">
        <v>64</v>
      </c>
      <c r="F418" s="204"/>
      <c r="G418" s="204">
        <v>778.97</v>
      </c>
      <c r="H418" s="163"/>
    </row>
    <row r="419" spans="2:8" s="195" customFormat="1" x14ac:dyDescent="0.25">
      <c r="B419" s="279">
        <v>3213</v>
      </c>
      <c r="C419" s="280"/>
      <c r="D419" s="281"/>
      <c r="E419" s="168" t="s">
        <v>65</v>
      </c>
      <c r="F419" s="204"/>
      <c r="G419" s="204">
        <v>310</v>
      </c>
      <c r="H419" s="163"/>
    </row>
    <row r="420" spans="2:8" s="195" customFormat="1" x14ac:dyDescent="0.25">
      <c r="B420" s="279">
        <v>3214</v>
      </c>
      <c r="C420" s="280"/>
      <c r="D420" s="281"/>
      <c r="E420" s="168" t="s">
        <v>66</v>
      </c>
      <c r="F420" s="204"/>
      <c r="G420" s="204">
        <v>0</v>
      </c>
      <c r="H420" s="163"/>
    </row>
    <row r="421" spans="2:8" s="195" customFormat="1" x14ac:dyDescent="0.25">
      <c r="B421" s="276">
        <v>322</v>
      </c>
      <c r="C421" s="277"/>
      <c r="D421" s="278"/>
      <c r="E421" s="168" t="s">
        <v>56</v>
      </c>
      <c r="F421" s="204"/>
      <c r="G421" s="205">
        <f>G422+G423</f>
        <v>197.96</v>
      </c>
      <c r="H421" s="163"/>
    </row>
    <row r="422" spans="2:8" s="195" customFormat="1" x14ac:dyDescent="0.25">
      <c r="B422" s="279">
        <v>3225</v>
      </c>
      <c r="C422" s="280"/>
      <c r="D422" s="281"/>
      <c r="E422" s="168" t="s">
        <v>102</v>
      </c>
      <c r="F422" s="204"/>
      <c r="G422" s="204">
        <v>0</v>
      </c>
      <c r="H422" s="163"/>
    </row>
    <row r="423" spans="2:8" s="195" customFormat="1" x14ac:dyDescent="0.25">
      <c r="B423" s="279">
        <v>3227</v>
      </c>
      <c r="C423" s="280"/>
      <c r="D423" s="281"/>
      <c r="E423" s="168" t="s">
        <v>103</v>
      </c>
      <c r="F423" s="204"/>
      <c r="G423" s="204">
        <v>197.96</v>
      </c>
      <c r="H423" s="163"/>
    </row>
    <row r="424" spans="2:8" x14ac:dyDescent="0.25">
      <c r="B424" s="276">
        <v>323</v>
      </c>
      <c r="C424" s="277"/>
      <c r="D424" s="278"/>
      <c r="E424" s="186" t="s">
        <v>69</v>
      </c>
      <c r="F424" s="204"/>
      <c r="G424" s="205">
        <v>0</v>
      </c>
      <c r="H424" s="163"/>
    </row>
    <row r="425" spans="2:8" x14ac:dyDescent="0.25">
      <c r="B425" s="279">
        <v>3237</v>
      </c>
      <c r="C425" s="280"/>
      <c r="D425" s="281"/>
      <c r="E425" s="168" t="s">
        <v>70</v>
      </c>
      <c r="F425" s="204"/>
      <c r="G425" s="204">
        <v>0</v>
      </c>
      <c r="H425" s="163"/>
    </row>
    <row r="426" spans="2:8" x14ac:dyDescent="0.25">
      <c r="B426" s="276">
        <v>329</v>
      </c>
      <c r="C426" s="277"/>
      <c r="D426" s="278"/>
      <c r="E426" s="186" t="s">
        <v>59</v>
      </c>
      <c r="F426" s="204"/>
      <c r="G426" s="205">
        <v>0</v>
      </c>
      <c r="H426" s="163"/>
    </row>
    <row r="427" spans="2:8" x14ac:dyDescent="0.25">
      <c r="B427" s="279">
        <v>3299</v>
      </c>
      <c r="C427" s="280"/>
      <c r="D427" s="281"/>
      <c r="E427" s="168" t="s">
        <v>95</v>
      </c>
      <c r="F427" s="204"/>
      <c r="G427" s="204">
        <v>0</v>
      </c>
      <c r="H427" s="163"/>
    </row>
    <row r="428" spans="2:8" x14ac:dyDescent="0.25">
      <c r="B428" s="283">
        <v>4</v>
      </c>
      <c r="C428" s="284"/>
      <c r="D428" s="285"/>
      <c r="E428" s="186" t="s">
        <v>14</v>
      </c>
      <c r="F428" s="205">
        <f>F429</f>
        <v>1500</v>
      </c>
      <c r="G428" s="205">
        <f>G429</f>
        <v>0</v>
      </c>
      <c r="H428" s="163">
        <f>G428/F428*100</f>
        <v>0</v>
      </c>
    </row>
    <row r="429" spans="2:8" ht="25.5" x14ac:dyDescent="0.25">
      <c r="B429" s="276">
        <v>42</v>
      </c>
      <c r="C429" s="277"/>
      <c r="D429" s="278"/>
      <c r="E429" s="186" t="s">
        <v>29</v>
      </c>
      <c r="F429" s="205">
        <v>1500</v>
      </c>
      <c r="G429" s="205">
        <f>G430</f>
        <v>0</v>
      </c>
      <c r="H429" s="163">
        <f>G429/F429*100</f>
        <v>0</v>
      </c>
    </row>
    <row r="430" spans="2:8" x14ac:dyDescent="0.25">
      <c r="B430" s="276">
        <v>422</v>
      </c>
      <c r="C430" s="277"/>
      <c r="D430" s="278"/>
      <c r="E430" s="186" t="s">
        <v>71</v>
      </c>
      <c r="F430" s="204"/>
      <c r="G430" s="204">
        <f>G431</f>
        <v>0</v>
      </c>
      <c r="H430" s="163"/>
    </row>
    <row r="431" spans="2:8" x14ac:dyDescent="0.25">
      <c r="B431" s="279">
        <v>4221</v>
      </c>
      <c r="C431" s="280"/>
      <c r="D431" s="281"/>
      <c r="E431" s="168" t="s">
        <v>72</v>
      </c>
      <c r="F431" s="204"/>
      <c r="G431" s="204">
        <v>0</v>
      </c>
      <c r="H431" s="163"/>
    </row>
  </sheetData>
  <mergeCells count="398">
    <mergeCell ref="B429:D429"/>
    <mergeCell ref="B430:D430"/>
    <mergeCell ref="B431:D431"/>
    <mergeCell ref="B419:D419"/>
    <mergeCell ref="B420:D420"/>
    <mergeCell ref="B421:D421"/>
    <mergeCell ref="B422:D422"/>
    <mergeCell ref="B423:D423"/>
    <mergeCell ref="B417:D417"/>
    <mergeCell ref="B418:D418"/>
    <mergeCell ref="B424:D424"/>
    <mergeCell ref="B425:D425"/>
    <mergeCell ref="B426:D426"/>
    <mergeCell ref="B427:D427"/>
    <mergeCell ref="B428:D428"/>
    <mergeCell ref="B413:D413"/>
    <mergeCell ref="B408:D408"/>
    <mergeCell ref="B409:D409"/>
    <mergeCell ref="B416:D416"/>
    <mergeCell ref="B110:D110"/>
    <mergeCell ref="B124:D124"/>
    <mergeCell ref="B168:D168"/>
    <mergeCell ref="B169:D169"/>
    <mergeCell ref="B170:D170"/>
    <mergeCell ref="B171:D171"/>
    <mergeCell ref="B172:D172"/>
    <mergeCell ref="B173:D173"/>
    <mergeCell ref="B174:D174"/>
    <mergeCell ref="B115:D115"/>
    <mergeCell ref="B135:D135"/>
    <mergeCell ref="B136:D136"/>
    <mergeCell ref="B137:D137"/>
    <mergeCell ref="B138:D138"/>
    <mergeCell ref="B139:D139"/>
    <mergeCell ref="B140:D140"/>
    <mergeCell ref="B130:D130"/>
    <mergeCell ref="B32:D32"/>
    <mergeCell ref="B67:D67"/>
    <mergeCell ref="B68:D68"/>
    <mergeCell ref="B52:D52"/>
    <mergeCell ref="B53:D53"/>
    <mergeCell ref="B54:D54"/>
    <mergeCell ref="B407:D407"/>
    <mergeCell ref="B410:D410"/>
    <mergeCell ref="B411:D411"/>
    <mergeCell ref="B17:D17"/>
    <mergeCell ref="B18:D18"/>
    <mergeCell ref="B20:D20"/>
    <mergeCell ref="B21:D21"/>
    <mergeCell ref="B23:D23"/>
    <mergeCell ref="B24:D24"/>
    <mergeCell ref="B25:D25"/>
    <mergeCell ref="B26:D26"/>
    <mergeCell ref="B31:D31"/>
    <mergeCell ref="B66:D66"/>
    <mergeCell ref="B47:D47"/>
    <mergeCell ref="B48:D48"/>
    <mergeCell ref="B49:D49"/>
    <mergeCell ref="B50:D50"/>
    <mergeCell ref="B51:D51"/>
    <mergeCell ref="B69:D69"/>
    <mergeCell ref="B70:D70"/>
    <mergeCell ref="B71:D71"/>
    <mergeCell ref="B55:D55"/>
    <mergeCell ref="B56:D56"/>
    <mergeCell ref="B57:D57"/>
    <mergeCell ref="B58:D58"/>
    <mergeCell ref="B60:D60"/>
    <mergeCell ref="B62:D62"/>
    <mergeCell ref="B63:D63"/>
    <mergeCell ref="B64:D64"/>
    <mergeCell ref="B65:D65"/>
    <mergeCell ref="B72:D72"/>
    <mergeCell ref="B121:D121"/>
    <mergeCell ref="B122:D122"/>
    <mergeCell ref="B123:D123"/>
    <mergeCell ref="B116:D116"/>
    <mergeCell ref="B117:D117"/>
    <mergeCell ref="B118:D118"/>
    <mergeCell ref="B119:D119"/>
    <mergeCell ref="B120:D120"/>
    <mergeCell ref="B73:D73"/>
    <mergeCell ref="B74:D74"/>
    <mergeCell ref="B75:D75"/>
    <mergeCell ref="B84:D84"/>
    <mergeCell ref="B107:D107"/>
    <mergeCell ref="B108:D108"/>
    <mergeCell ref="B109:D109"/>
    <mergeCell ref="B76:D76"/>
    <mergeCell ref="B77:D77"/>
    <mergeCell ref="B78:D78"/>
    <mergeCell ref="B79:D79"/>
    <mergeCell ref="B80:D80"/>
    <mergeCell ref="B81:D81"/>
    <mergeCell ref="B82:D82"/>
    <mergeCell ref="B83:D83"/>
    <mergeCell ref="B200:D200"/>
    <mergeCell ref="B206:D206"/>
    <mergeCell ref="B207:D207"/>
    <mergeCell ref="B196:D196"/>
    <mergeCell ref="B192:D192"/>
    <mergeCell ref="B193:D193"/>
    <mergeCell ref="B194:D194"/>
    <mergeCell ref="B195:D195"/>
    <mergeCell ref="B229:D229"/>
    <mergeCell ref="B224:D224"/>
    <mergeCell ref="B225:D225"/>
    <mergeCell ref="B226:D226"/>
    <mergeCell ref="B227:D227"/>
    <mergeCell ref="B228:D228"/>
    <mergeCell ref="B197:D197"/>
    <mergeCell ref="B198:D198"/>
    <mergeCell ref="B201:D201"/>
    <mergeCell ref="B202:D202"/>
    <mergeCell ref="B199:D199"/>
    <mergeCell ref="B208:D208"/>
    <mergeCell ref="B209:D209"/>
    <mergeCell ref="B210:D210"/>
    <mergeCell ref="B211:D211"/>
    <mergeCell ref="B212:D212"/>
    <mergeCell ref="B3:H3"/>
    <mergeCell ref="B5:H5"/>
    <mergeCell ref="B7:E7"/>
    <mergeCell ref="B8:E8"/>
    <mergeCell ref="B9:D9"/>
    <mergeCell ref="B10:D10"/>
    <mergeCell ref="B29:D29"/>
    <mergeCell ref="B45:D45"/>
    <mergeCell ref="B46:D46"/>
    <mergeCell ref="B11:D11"/>
    <mergeCell ref="B12:D12"/>
    <mergeCell ref="B14:D14"/>
    <mergeCell ref="B15:D15"/>
    <mergeCell ref="B22:D22"/>
    <mergeCell ref="B13:D13"/>
    <mergeCell ref="B37:D37"/>
    <mergeCell ref="B38:D38"/>
    <mergeCell ref="B44:D44"/>
    <mergeCell ref="B43:D43"/>
    <mergeCell ref="B27:D27"/>
    <mergeCell ref="B28:D28"/>
    <mergeCell ref="B19:D19"/>
    <mergeCell ref="B30:D30"/>
    <mergeCell ref="B16:D16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2:D102"/>
    <mergeCell ref="B103:D103"/>
    <mergeCell ref="B104:D104"/>
    <mergeCell ref="B105:D105"/>
    <mergeCell ref="B106:D106"/>
    <mergeCell ref="B112:D112"/>
    <mergeCell ref="B114:D114"/>
    <mergeCell ref="B111:D111"/>
    <mergeCell ref="B113:D113"/>
    <mergeCell ref="B143:D143"/>
    <mergeCell ref="B127:D127"/>
    <mergeCell ref="B128:D128"/>
    <mergeCell ref="B129:D129"/>
    <mergeCell ref="B131:D131"/>
    <mergeCell ref="B132:D132"/>
    <mergeCell ref="B133:D133"/>
    <mergeCell ref="B134:D134"/>
    <mergeCell ref="B125:D125"/>
    <mergeCell ref="B126:D126"/>
    <mergeCell ref="B141:D141"/>
    <mergeCell ref="B142:D142"/>
    <mergeCell ref="B144:D144"/>
    <mergeCell ref="B145:D145"/>
    <mergeCell ref="B146:D146"/>
    <mergeCell ref="B147:D147"/>
    <mergeCell ref="B148:D148"/>
    <mergeCell ref="B149:D149"/>
    <mergeCell ref="B150:D150"/>
    <mergeCell ref="B151:D151"/>
    <mergeCell ref="B152:D152"/>
    <mergeCell ref="B153:D153"/>
    <mergeCell ref="B154:D154"/>
    <mergeCell ref="B155:D155"/>
    <mergeCell ref="B156:D156"/>
    <mergeCell ref="B157:D157"/>
    <mergeCell ref="B158:D158"/>
    <mergeCell ref="B159:D159"/>
    <mergeCell ref="B160:D160"/>
    <mergeCell ref="B161:D161"/>
    <mergeCell ref="B162:D162"/>
    <mergeCell ref="B163:D163"/>
    <mergeCell ref="B164:D164"/>
    <mergeCell ref="B165:D165"/>
    <mergeCell ref="B166:D166"/>
    <mergeCell ref="B167:D167"/>
    <mergeCell ref="B175:D175"/>
    <mergeCell ref="B176:D176"/>
    <mergeCell ref="B177:D177"/>
    <mergeCell ref="B178:D178"/>
    <mergeCell ref="B179:D179"/>
    <mergeCell ref="B180:D180"/>
    <mergeCell ref="B190:D190"/>
    <mergeCell ref="B191:D191"/>
    <mergeCell ref="B181:D181"/>
    <mergeCell ref="B182:D182"/>
    <mergeCell ref="B183:D183"/>
    <mergeCell ref="B184:D184"/>
    <mergeCell ref="B185:D185"/>
    <mergeCell ref="B186:D186"/>
    <mergeCell ref="B187:D187"/>
    <mergeCell ref="B188:D188"/>
    <mergeCell ref="B189:D189"/>
    <mergeCell ref="B213:D213"/>
    <mergeCell ref="B217:D217"/>
    <mergeCell ref="B218:D218"/>
    <mergeCell ref="B219:D219"/>
    <mergeCell ref="B220:D220"/>
    <mergeCell ref="B222:D222"/>
    <mergeCell ref="B223:D223"/>
    <mergeCell ref="B236:D236"/>
    <mergeCell ref="B237:D237"/>
    <mergeCell ref="B238:D238"/>
    <mergeCell ref="B239:D239"/>
    <mergeCell ref="B240:D240"/>
    <mergeCell ref="B242:D242"/>
    <mergeCell ref="B233:D233"/>
    <mergeCell ref="B234:D234"/>
    <mergeCell ref="B235:D235"/>
    <mergeCell ref="B230:D230"/>
    <mergeCell ref="B231:D231"/>
    <mergeCell ref="B232:D232"/>
    <mergeCell ref="B243:D243"/>
    <mergeCell ref="B244:D244"/>
    <mergeCell ref="B253:D253"/>
    <mergeCell ref="B254:D254"/>
    <mergeCell ref="B261:D261"/>
    <mergeCell ref="B245:D245"/>
    <mergeCell ref="B246:D246"/>
    <mergeCell ref="B247:D247"/>
    <mergeCell ref="B248:D248"/>
    <mergeCell ref="B249:D249"/>
    <mergeCell ref="B250:D250"/>
    <mergeCell ref="B251:D251"/>
    <mergeCell ref="B252:D252"/>
    <mergeCell ref="B256:D256"/>
    <mergeCell ref="B262:D262"/>
    <mergeCell ref="B263:D263"/>
    <mergeCell ref="B266:D266"/>
    <mergeCell ref="B264:D264"/>
    <mergeCell ref="B265:D265"/>
    <mergeCell ref="B268:D268"/>
    <mergeCell ref="B269:D269"/>
    <mergeCell ref="B270:D270"/>
    <mergeCell ref="B271:D271"/>
    <mergeCell ref="B267:D267"/>
    <mergeCell ref="B274:D274"/>
    <mergeCell ref="B275:D275"/>
    <mergeCell ref="B276:D276"/>
    <mergeCell ref="B277:D277"/>
    <mergeCell ref="B278:D278"/>
    <mergeCell ref="B279:D279"/>
    <mergeCell ref="B280:D280"/>
    <mergeCell ref="B272:D272"/>
    <mergeCell ref="B273:D273"/>
    <mergeCell ref="B281:D281"/>
    <mergeCell ref="B282:D282"/>
    <mergeCell ref="B283:D283"/>
    <mergeCell ref="B284:D284"/>
    <mergeCell ref="B285:D285"/>
    <mergeCell ref="B286:D286"/>
    <mergeCell ref="B287:D287"/>
    <mergeCell ref="B288:D288"/>
    <mergeCell ref="B289:D289"/>
    <mergeCell ref="B290:D290"/>
    <mergeCell ref="B291:D291"/>
    <mergeCell ref="B293:D293"/>
    <mergeCell ref="B294:D294"/>
    <mergeCell ref="B295:D295"/>
    <mergeCell ref="B296:D296"/>
    <mergeCell ref="B298:D298"/>
    <mergeCell ref="B299:D299"/>
    <mergeCell ref="B300:D300"/>
    <mergeCell ref="B292:D292"/>
    <mergeCell ref="B301:D301"/>
    <mergeCell ref="B302:D302"/>
    <mergeCell ref="B303:D303"/>
    <mergeCell ref="B304:D304"/>
    <mergeCell ref="B305:D305"/>
    <mergeCell ref="B306:D306"/>
    <mergeCell ref="B307:D307"/>
    <mergeCell ref="B308:D308"/>
    <mergeCell ref="B309:D309"/>
    <mergeCell ref="B310:D310"/>
    <mergeCell ref="B311:D311"/>
    <mergeCell ref="B312:D312"/>
    <mergeCell ref="B322:D322"/>
    <mergeCell ref="B319:D319"/>
    <mergeCell ref="B320:D320"/>
    <mergeCell ref="B321:D321"/>
    <mergeCell ref="B323:D323"/>
    <mergeCell ref="B324:D324"/>
    <mergeCell ref="B315:D315"/>
    <mergeCell ref="B313:D313"/>
    <mergeCell ref="B314:D314"/>
    <mergeCell ref="B325:D325"/>
    <mergeCell ref="B326:D326"/>
    <mergeCell ref="B327:D327"/>
    <mergeCell ref="B328:D328"/>
    <mergeCell ref="B329:D329"/>
    <mergeCell ref="B330:D330"/>
    <mergeCell ref="B331:D331"/>
    <mergeCell ref="B332:D332"/>
    <mergeCell ref="B333:D333"/>
    <mergeCell ref="B334:D334"/>
    <mergeCell ref="B335:D335"/>
    <mergeCell ref="B336:D336"/>
    <mergeCell ref="B337:D337"/>
    <mergeCell ref="B338:D338"/>
    <mergeCell ref="B339:D339"/>
    <mergeCell ref="B340:D340"/>
    <mergeCell ref="B341:D341"/>
    <mergeCell ref="B342:D342"/>
    <mergeCell ref="B343:D343"/>
    <mergeCell ref="B344:D344"/>
    <mergeCell ref="B345:D345"/>
    <mergeCell ref="B346:D346"/>
    <mergeCell ref="B347:D347"/>
    <mergeCell ref="B348:D348"/>
    <mergeCell ref="B349:D349"/>
    <mergeCell ref="B350:D350"/>
    <mergeCell ref="B351:D351"/>
    <mergeCell ref="B352:D352"/>
    <mergeCell ref="B353:D353"/>
    <mergeCell ref="B354:D354"/>
    <mergeCell ref="B355:D355"/>
    <mergeCell ref="B356:D356"/>
    <mergeCell ref="B357:D357"/>
    <mergeCell ref="B358:D358"/>
    <mergeCell ref="B359:D359"/>
    <mergeCell ref="B360:D360"/>
    <mergeCell ref="B361:D361"/>
    <mergeCell ref="B362:D362"/>
    <mergeCell ref="B363:D363"/>
    <mergeCell ref="B364:D364"/>
    <mergeCell ref="B365:D365"/>
    <mergeCell ref="B366:D366"/>
    <mergeCell ref="B367:D367"/>
    <mergeCell ref="B368:D368"/>
    <mergeCell ref="B369:D369"/>
    <mergeCell ref="B383:D383"/>
    <mergeCell ref="B384:D384"/>
    <mergeCell ref="B385:D385"/>
    <mergeCell ref="B386:D386"/>
    <mergeCell ref="B387:D387"/>
    <mergeCell ref="B370:D370"/>
    <mergeCell ref="B371:D371"/>
    <mergeCell ref="B372:D372"/>
    <mergeCell ref="B373:D373"/>
    <mergeCell ref="B374:D374"/>
    <mergeCell ref="B375:D375"/>
    <mergeCell ref="B376:D376"/>
    <mergeCell ref="B377:D377"/>
    <mergeCell ref="B378:D378"/>
    <mergeCell ref="B405:D405"/>
    <mergeCell ref="B406:D406"/>
    <mergeCell ref="B397:D397"/>
    <mergeCell ref="B398:D398"/>
    <mergeCell ref="B399:D399"/>
    <mergeCell ref="B400:D400"/>
    <mergeCell ref="A1:H1"/>
    <mergeCell ref="B401:D401"/>
    <mergeCell ref="B402:D402"/>
    <mergeCell ref="B403:D403"/>
    <mergeCell ref="B404:D404"/>
    <mergeCell ref="B388:D388"/>
    <mergeCell ref="B389:D389"/>
    <mergeCell ref="B390:D390"/>
    <mergeCell ref="B391:D391"/>
    <mergeCell ref="B392:D392"/>
    <mergeCell ref="B393:D393"/>
    <mergeCell ref="B394:D394"/>
    <mergeCell ref="B395:D395"/>
    <mergeCell ref="B396:D396"/>
    <mergeCell ref="B379:D379"/>
    <mergeCell ref="B380:D380"/>
    <mergeCell ref="B381:D381"/>
    <mergeCell ref="B382:D38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 Račun prihoda i rashoda'!Ispis_naslova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Karmen</cp:lastModifiedBy>
  <cp:lastPrinted>2026-03-27T09:01:31Z</cp:lastPrinted>
  <dcterms:created xsi:type="dcterms:W3CDTF">2022-08-12T12:51:27Z</dcterms:created>
  <dcterms:modified xsi:type="dcterms:W3CDTF">2026-03-27T10:29:47Z</dcterms:modified>
</cp:coreProperties>
</file>