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350" documentId="11_340E8B149A369A665F88DF8533890F854234CC06" xr6:coauthVersionLast="47" xr6:coauthVersionMax="47" xr10:uidLastSave="{CAA49DE6-E6C4-4560-8B7B-743378F0B1A5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rashoda'!$A$12:$H$128</definedName>
    <definedName name="_xlnm._FilterDatabase" localSheetId="6" hidden="1">'POSEBNI DIO'!$A$11:$L$539</definedName>
    <definedName name="_xlnm.Print_Titles" localSheetId="1">' 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4" l="1"/>
  <c r="F28" i="14"/>
  <c r="I126" i="12" l="1"/>
  <c r="H126" i="12"/>
  <c r="H115" i="12"/>
  <c r="I57" i="12"/>
  <c r="I56" i="12"/>
  <c r="H57" i="12"/>
  <c r="H56" i="12"/>
  <c r="G19" i="12"/>
  <c r="G21" i="12"/>
  <c r="G41" i="12"/>
  <c r="G30" i="12"/>
  <c r="G59" i="12"/>
  <c r="G65" i="12"/>
  <c r="F57" i="12"/>
  <c r="F56" i="12" s="1"/>
  <c r="I666" i="10" l="1"/>
  <c r="I665" i="10"/>
  <c r="H665" i="10"/>
  <c r="H664" i="10"/>
  <c r="F663" i="10"/>
  <c r="F662" i="10"/>
  <c r="F661" i="10" s="1"/>
  <c r="I660" i="10"/>
  <c r="I659" i="10"/>
  <c r="H659" i="10"/>
  <c r="H658" i="10" s="1"/>
  <c r="I658" i="10" s="1"/>
  <c r="F658" i="10"/>
  <c r="I657" i="10"/>
  <c r="I656" i="10"/>
  <c r="H656" i="10"/>
  <c r="I655" i="10"/>
  <c r="H654" i="10"/>
  <c r="I654" i="10" s="1"/>
  <c r="I653" i="10"/>
  <c r="H652" i="10"/>
  <c r="F651" i="10"/>
  <c r="F650" i="10"/>
  <c r="F649" i="10" s="1"/>
  <c r="I648" i="10"/>
  <c r="I647" i="10"/>
  <c r="H647" i="10"/>
  <c r="H646" i="10" s="1"/>
  <c r="I646" i="10" s="1"/>
  <c r="I645" i="10"/>
  <c r="H644" i="10"/>
  <c r="I644" i="10" s="1"/>
  <c r="I643" i="10"/>
  <c r="I642" i="10"/>
  <c r="H642" i="10"/>
  <c r="I641" i="10"/>
  <c r="H640" i="10"/>
  <c r="I640" i="10" s="1"/>
  <c r="H639" i="10"/>
  <c r="F638" i="10"/>
  <c r="F637" i="10"/>
  <c r="F636" i="10" s="1"/>
  <c r="I635" i="10"/>
  <c r="H634" i="10"/>
  <c r="H633" i="10" s="1"/>
  <c r="F632" i="10"/>
  <c r="I631" i="10"/>
  <c r="H630" i="10"/>
  <c r="I630" i="10" s="1"/>
  <c r="H629" i="10"/>
  <c r="I628" i="10"/>
  <c r="I627" i="10"/>
  <c r="H627" i="10"/>
  <c r="H626" i="10" s="1"/>
  <c r="I626" i="10" s="1"/>
  <c r="F625" i="10"/>
  <c r="F624" i="10" s="1"/>
  <c r="F623" i="10" s="1"/>
  <c r="I622" i="10"/>
  <c r="I621" i="10"/>
  <c r="H621" i="10"/>
  <c r="I620" i="10"/>
  <c r="H620" i="10"/>
  <c r="I619" i="10"/>
  <c r="H618" i="10"/>
  <c r="I618" i="10" s="1"/>
  <c r="I617" i="10"/>
  <c r="I616" i="10"/>
  <c r="H616" i="10"/>
  <c r="H615" i="10" s="1"/>
  <c r="F614" i="10"/>
  <c r="F613" i="10" s="1"/>
  <c r="F612" i="10"/>
  <c r="I611" i="10"/>
  <c r="I610" i="10"/>
  <c r="H610" i="10"/>
  <c r="H609" i="10" s="1"/>
  <c r="I609" i="10" s="1"/>
  <c r="H608" i="10"/>
  <c r="F608" i="10"/>
  <c r="F607" i="10" s="1"/>
  <c r="I606" i="10"/>
  <c r="I605" i="10"/>
  <c r="H605" i="10"/>
  <c r="H604" i="10" s="1"/>
  <c r="I604" i="10" s="1"/>
  <c r="I603" i="10"/>
  <c r="H602" i="10"/>
  <c r="H601" i="10" s="1"/>
  <c r="H600" i="10" s="1"/>
  <c r="F600" i="10"/>
  <c r="I599" i="10"/>
  <c r="I598" i="10"/>
  <c r="H598" i="10"/>
  <c r="H597" i="10" s="1"/>
  <c r="I597" i="10" s="1"/>
  <c r="F596" i="10"/>
  <c r="I593" i="10"/>
  <c r="I592" i="10"/>
  <c r="H592" i="10"/>
  <c r="I591" i="10"/>
  <c r="H591" i="10"/>
  <c r="H590" i="10" s="1"/>
  <c r="I590" i="10"/>
  <c r="F590" i="10"/>
  <c r="H589" i="10"/>
  <c r="I589" i="10" s="1"/>
  <c r="F589" i="10"/>
  <c r="I588" i="10"/>
  <c r="I587" i="10"/>
  <c r="I586" i="10"/>
  <c r="I585" i="10"/>
  <c r="I584" i="10"/>
  <c r="I583" i="10"/>
  <c r="H583" i="10"/>
  <c r="H582" i="10" s="1"/>
  <c r="I582" i="10" s="1"/>
  <c r="I581" i="10"/>
  <c r="H580" i="10"/>
  <c r="H577" i="10" s="1"/>
  <c r="I577" i="10" s="1"/>
  <c r="I579" i="10"/>
  <c r="H578" i="10"/>
  <c r="I578" i="10" s="1"/>
  <c r="F576" i="10"/>
  <c r="I575" i="10"/>
  <c r="H574" i="10"/>
  <c r="I574" i="10" s="1"/>
  <c r="F572" i="10"/>
  <c r="F571" i="10"/>
  <c r="I570" i="10"/>
  <c r="I569" i="10"/>
  <c r="H569" i="10"/>
  <c r="I568" i="10"/>
  <c r="H568" i="10"/>
  <c r="H567" i="10" s="1"/>
  <c r="F568" i="10"/>
  <c r="F567" i="10" s="1"/>
  <c r="F566" i="10"/>
  <c r="I565" i="10"/>
  <c r="I564" i="10"/>
  <c r="H564" i="10"/>
  <c r="I563" i="10"/>
  <c r="H563" i="10"/>
  <c r="H562" i="10" s="1"/>
  <c r="I562" i="10"/>
  <c r="F562" i="10"/>
  <c r="H561" i="10"/>
  <c r="F561" i="10"/>
  <c r="I559" i="10"/>
  <c r="H558" i="10"/>
  <c r="H557" i="10" s="1"/>
  <c r="H556" i="10" s="1"/>
  <c r="I556" i="10" s="1"/>
  <c r="I557" i="10"/>
  <c r="F557" i="10"/>
  <c r="F556" i="10"/>
  <c r="I555" i="10"/>
  <c r="H554" i="10"/>
  <c r="I554" i="10" s="1"/>
  <c r="I553" i="10"/>
  <c r="I552" i="10"/>
  <c r="H552" i="10"/>
  <c r="H551" i="10" s="1"/>
  <c r="I551" i="10" s="1"/>
  <c r="F551" i="10"/>
  <c r="H550" i="10"/>
  <c r="F550" i="10"/>
  <c r="F549" i="10" s="1"/>
  <c r="I547" i="10"/>
  <c r="H546" i="10"/>
  <c r="I546" i="10" s="1"/>
  <c r="I545" i="10"/>
  <c r="H544" i="10"/>
  <c r="I544" i="10" s="1"/>
  <c r="H543" i="10"/>
  <c r="I543" i="10" s="1"/>
  <c r="F542" i="10"/>
  <c r="F541" i="10"/>
  <c r="F540" i="10" s="1"/>
  <c r="I539" i="10"/>
  <c r="H538" i="10"/>
  <c r="F538" i="10"/>
  <c r="F536" i="10"/>
  <c r="F535" i="10" s="1"/>
  <c r="F529" i="10" s="1"/>
  <c r="I534" i="10"/>
  <c r="H533" i="10"/>
  <c r="F533" i="10"/>
  <c r="F531" i="10"/>
  <c r="F530" i="10" s="1"/>
  <c r="I528" i="10"/>
  <c r="I527" i="10"/>
  <c r="H526" i="10"/>
  <c r="I526" i="10" s="1"/>
  <c r="I525" i="10"/>
  <c r="H524" i="10"/>
  <c r="F522" i="10"/>
  <c r="F521" i="10" s="1"/>
  <c r="F520" i="10" s="1"/>
  <c r="I518" i="10"/>
  <c r="I517" i="10"/>
  <c r="H517" i="10"/>
  <c r="F517" i="10"/>
  <c r="H516" i="10"/>
  <c r="F516" i="10"/>
  <c r="F515" i="10" s="1"/>
  <c r="I514" i="10"/>
  <c r="I513" i="10"/>
  <c r="H513" i="10"/>
  <c r="H512" i="10" s="1"/>
  <c r="I512" i="10" s="1"/>
  <c r="F513" i="10"/>
  <c r="F512" i="10" s="1"/>
  <c r="I511" i="10"/>
  <c r="I509" i="10"/>
  <c r="I508" i="10"/>
  <c r="H508" i="10"/>
  <c r="I507" i="10"/>
  <c r="H506" i="10"/>
  <c r="I506" i="10" s="1"/>
  <c r="I505" i="10"/>
  <c r="I504" i="10"/>
  <c r="H504" i="10"/>
  <c r="H503" i="10" s="1"/>
  <c r="I503" i="10" s="1"/>
  <c r="I502" i="10"/>
  <c r="I501" i="10"/>
  <c r="H501" i="10"/>
  <c r="I500" i="10"/>
  <c r="I499" i="10"/>
  <c r="H499" i="10"/>
  <c r="I498" i="10"/>
  <c r="I497" i="10"/>
  <c r="I496" i="10"/>
  <c r="H496" i="10"/>
  <c r="F494" i="10"/>
  <c r="F493" i="10" s="1"/>
  <c r="I492" i="10"/>
  <c r="I491" i="10"/>
  <c r="H491" i="10"/>
  <c r="H490" i="10" s="1"/>
  <c r="I490" i="10" s="1"/>
  <c r="F490" i="10"/>
  <c r="I489" i="10"/>
  <c r="H489" i="10"/>
  <c r="H488" i="10" s="1"/>
  <c r="I488" i="10" s="1"/>
  <c r="F489" i="10"/>
  <c r="F488" i="10" s="1"/>
  <c r="I487" i="10"/>
  <c r="H486" i="10"/>
  <c r="F484" i="10"/>
  <c r="F483" i="10" s="1"/>
  <c r="F464" i="10" s="1"/>
  <c r="I482" i="10"/>
  <c r="I481" i="10"/>
  <c r="H480" i="10"/>
  <c r="H479" i="10" s="1"/>
  <c r="I479" i="10" s="1"/>
  <c r="F478" i="10"/>
  <c r="I477" i="10"/>
  <c r="H475" i="10"/>
  <c r="I475" i="10" s="1"/>
  <c r="I474" i="10"/>
  <c r="I473" i="10"/>
  <c r="I472" i="10"/>
  <c r="I471" i="10"/>
  <c r="H470" i="10"/>
  <c r="I470" i="10" s="1"/>
  <c r="I469" i="10"/>
  <c r="H468" i="10"/>
  <c r="H467" i="10" s="1"/>
  <c r="H466" i="10" s="1"/>
  <c r="F466" i="10"/>
  <c r="F465" i="10" s="1"/>
  <c r="I463" i="10"/>
  <c r="I462" i="10"/>
  <c r="H462" i="10"/>
  <c r="H461" i="10"/>
  <c r="F461" i="10"/>
  <c r="H460" i="10"/>
  <c r="H459" i="10" s="1"/>
  <c r="I457" i="10"/>
  <c r="H456" i="10"/>
  <c r="I456" i="10" s="1"/>
  <c r="I455" i="10"/>
  <c r="I454" i="10"/>
  <c r="H454" i="10"/>
  <c r="I453" i="10"/>
  <c r="H452" i="10"/>
  <c r="I452" i="10" s="1"/>
  <c r="H451" i="10"/>
  <c r="H450" i="10" s="1"/>
  <c r="F450" i="10"/>
  <c r="F449" i="10"/>
  <c r="I448" i="10"/>
  <c r="I447" i="10"/>
  <c r="H447" i="10"/>
  <c r="I446" i="10"/>
  <c r="H446" i="10"/>
  <c r="H445" i="10" s="1"/>
  <c r="I445" i="10" s="1"/>
  <c r="F445" i="10"/>
  <c r="I444" i="10"/>
  <c r="I443" i="10"/>
  <c r="H443" i="10"/>
  <c r="I442" i="10"/>
  <c r="I441" i="10"/>
  <c r="I440" i="10"/>
  <c r="H440" i="10"/>
  <c r="I439" i="10"/>
  <c r="I438" i="10"/>
  <c r="H438" i="10"/>
  <c r="I437" i="10"/>
  <c r="I436" i="10"/>
  <c r="H435" i="10"/>
  <c r="I433" i="10"/>
  <c r="I432" i="10"/>
  <c r="H432" i="10"/>
  <c r="H431" i="10"/>
  <c r="F430" i="10"/>
  <c r="F429" i="10"/>
  <c r="I428" i="10"/>
  <c r="H427" i="10"/>
  <c r="I427" i="10" s="1"/>
  <c r="H426" i="10"/>
  <c r="I426" i="10" s="1"/>
  <c r="I424" i="10"/>
  <c r="I423" i="10"/>
  <c r="H423" i="10"/>
  <c r="I422" i="10"/>
  <c r="I421" i="10"/>
  <c r="I420" i="10"/>
  <c r="H419" i="10"/>
  <c r="I419" i="10" s="1"/>
  <c r="I418" i="10"/>
  <c r="I417" i="10"/>
  <c r="H417" i="10"/>
  <c r="H416" i="10" s="1"/>
  <c r="H415" i="10" s="1"/>
  <c r="I415" i="10" s="1"/>
  <c r="F415" i="10"/>
  <c r="F414" i="10" s="1"/>
  <c r="I413" i="10"/>
  <c r="H412" i="10"/>
  <c r="I412" i="10" s="1"/>
  <c r="F411" i="10"/>
  <c r="F410" i="10"/>
  <c r="F409" i="10" s="1"/>
  <c r="I407" i="10"/>
  <c r="I406" i="10"/>
  <c r="H406" i="10"/>
  <c r="H405" i="10" s="1"/>
  <c r="F404" i="10"/>
  <c r="F403" i="10" s="1"/>
  <c r="I402" i="10"/>
  <c r="H401" i="10"/>
  <c r="H400" i="10" s="1"/>
  <c r="F400" i="10"/>
  <c r="F399" i="10"/>
  <c r="I398" i="10"/>
  <c r="I397" i="10"/>
  <c r="H397" i="10"/>
  <c r="I396" i="10"/>
  <c r="I395" i="10"/>
  <c r="I394" i="10"/>
  <c r="H393" i="10"/>
  <c r="I393" i="10" s="1"/>
  <c r="I392" i="10"/>
  <c r="I391" i="10"/>
  <c r="H391" i="10"/>
  <c r="H390" i="10" s="1"/>
  <c r="H389" i="10" s="1"/>
  <c r="I389" i="10" s="1"/>
  <c r="F389" i="10"/>
  <c r="F388" i="10" s="1"/>
  <c r="I387" i="10"/>
  <c r="H386" i="10"/>
  <c r="I386" i="10" s="1"/>
  <c r="F385" i="10"/>
  <c r="F384" i="10"/>
  <c r="I383" i="10"/>
  <c r="I382" i="10"/>
  <c r="H382" i="10"/>
  <c r="I381" i="10"/>
  <c r="I380" i="10"/>
  <c r="I379" i="10"/>
  <c r="I378" i="10"/>
  <c r="H378" i="10"/>
  <c r="H377" i="10" s="1"/>
  <c r="I377" i="10" s="1"/>
  <c r="F377" i="10"/>
  <c r="H376" i="10"/>
  <c r="F376" i="10"/>
  <c r="F375" i="10" s="1"/>
  <c r="F374" i="10" s="1"/>
  <c r="I373" i="10"/>
  <c r="I372" i="10"/>
  <c r="H371" i="10"/>
  <c r="I371" i="10" s="1"/>
  <c r="I370" i="10"/>
  <c r="I369" i="10"/>
  <c r="H369" i="10"/>
  <c r="I368" i="10"/>
  <c r="H367" i="10"/>
  <c r="I367" i="10" s="1"/>
  <c r="I366" i="10"/>
  <c r="I365" i="10"/>
  <c r="H365" i="10"/>
  <c r="I363" i="10"/>
  <c r="H362" i="10"/>
  <c r="I361" i="10"/>
  <c r="I360" i="10"/>
  <c r="H360" i="10"/>
  <c r="F358" i="10"/>
  <c r="F357" i="10"/>
  <c r="F356" i="10" s="1"/>
  <c r="I355" i="10"/>
  <c r="H354" i="10"/>
  <c r="I354" i="10" s="1"/>
  <c r="I353" i="10"/>
  <c r="H352" i="10"/>
  <c r="I352" i="10" s="1"/>
  <c r="I351" i="10"/>
  <c r="I350" i="10"/>
  <c r="H349" i="10"/>
  <c r="H348" i="10" s="1"/>
  <c r="I348" i="10" s="1"/>
  <c r="F347" i="10"/>
  <c r="F346" i="10" s="1"/>
  <c r="F345" i="10"/>
  <c r="I344" i="10"/>
  <c r="H343" i="10"/>
  <c r="I343" i="10" s="1"/>
  <c r="I342" i="10"/>
  <c r="I341" i="10"/>
  <c r="I340" i="10"/>
  <c r="I339" i="10"/>
  <c r="H339" i="10"/>
  <c r="I338" i="10"/>
  <c r="H337" i="10"/>
  <c r="I337" i="10" s="1"/>
  <c r="I335" i="10"/>
  <c r="I334" i="10"/>
  <c r="H333" i="10"/>
  <c r="I333" i="10" s="1"/>
  <c r="I332" i="10"/>
  <c r="I331" i="10"/>
  <c r="H331" i="10"/>
  <c r="I330" i="10"/>
  <c r="H329" i="10"/>
  <c r="I329" i="10" s="1"/>
  <c r="I328" i="10"/>
  <c r="I327" i="10"/>
  <c r="H327" i="10"/>
  <c r="I326" i="10"/>
  <c r="F323" i="10"/>
  <c r="F322" i="10"/>
  <c r="I321" i="10"/>
  <c r="I320" i="10"/>
  <c r="H320" i="10"/>
  <c r="I319" i="10"/>
  <c r="H318" i="10"/>
  <c r="I318" i="10" s="1"/>
  <c r="I317" i="10"/>
  <c r="I316" i="10"/>
  <c r="H316" i="10"/>
  <c r="I315" i="10"/>
  <c r="H314" i="10"/>
  <c r="F314" i="10"/>
  <c r="F313" i="10"/>
  <c r="I311" i="10"/>
  <c r="H310" i="10"/>
  <c r="F308" i="10"/>
  <c r="F307" i="10"/>
  <c r="I306" i="10"/>
  <c r="I305" i="10"/>
  <c r="H305" i="10"/>
  <c r="I304" i="10"/>
  <c r="I303" i="10"/>
  <c r="I302" i="10"/>
  <c r="I301" i="10"/>
  <c r="I300" i="10"/>
  <c r="H299" i="10"/>
  <c r="I299" i="10" s="1"/>
  <c r="H298" i="10"/>
  <c r="H297" i="10" s="1"/>
  <c r="I297" i="10" s="1"/>
  <c r="F297" i="10"/>
  <c r="F296" i="10"/>
  <c r="I295" i="10"/>
  <c r="I294" i="10"/>
  <c r="H294" i="10"/>
  <c r="H293" i="10"/>
  <c r="I293" i="10" s="1"/>
  <c r="F293" i="10"/>
  <c r="F280" i="10" s="1"/>
  <c r="F279" i="10" s="1"/>
  <c r="I292" i="10"/>
  <c r="I291" i="10"/>
  <c r="H291" i="10"/>
  <c r="I290" i="10"/>
  <c r="I289" i="10"/>
  <c r="I288" i="10"/>
  <c r="I287" i="10"/>
  <c r="H287" i="10"/>
  <c r="I286" i="10"/>
  <c r="H285" i="10"/>
  <c r="I285" i="10" s="1"/>
  <c r="I283" i="10"/>
  <c r="H282" i="10"/>
  <c r="I282" i="10" s="1"/>
  <c r="H281" i="10"/>
  <c r="I281" i="10" s="1"/>
  <c r="I278" i="10"/>
  <c r="I277" i="10"/>
  <c r="H277" i="10"/>
  <c r="I276" i="10"/>
  <c r="H276" i="10"/>
  <c r="F276" i="10"/>
  <c r="F275" i="10" s="1"/>
  <c r="I275" i="10"/>
  <c r="H275" i="10"/>
  <c r="H274" i="10" s="1"/>
  <c r="I274" i="10"/>
  <c r="F274" i="10"/>
  <c r="I273" i="10"/>
  <c r="I272" i="10"/>
  <c r="H271" i="10"/>
  <c r="I271" i="10" s="1"/>
  <c r="I270" i="10"/>
  <c r="I269" i="10"/>
  <c r="I268" i="10"/>
  <c r="H268" i="10"/>
  <c r="I267" i="10"/>
  <c r="I266" i="10"/>
  <c r="H266" i="10"/>
  <c r="F264" i="10"/>
  <c r="F263" i="10" s="1"/>
  <c r="I262" i="10"/>
  <c r="H261" i="10"/>
  <c r="I261" i="10" s="1"/>
  <c r="H260" i="10"/>
  <c r="H259" i="10" s="1"/>
  <c r="F260" i="10"/>
  <c r="F259" i="10" s="1"/>
  <c r="F258" i="10" s="1"/>
  <c r="F242" i="10" s="1"/>
  <c r="I257" i="10"/>
  <c r="I256" i="10"/>
  <c r="I255" i="10"/>
  <c r="H254" i="10"/>
  <c r="I254" i="10" s="1"/>
  <c r="F253" i="10"/>
  <c r="I252" i="10"/>
  <c r="H251" i="10"/>
  <c r="I251" i="10" s="1"/>
  <c r="I250" i="10"/>
  <c r="I249" i="10"/>
  <c r="H248" i="10"/>
  <c r="I248" i="10" s="1"/>
  <c r="I247" i="10"/>
  <c r="H246" i="10"/>
  <c r="F244" i="10"/>
  <c r="F243" i="10" s="1"/>
  <c r="I240" i="10"/>
  <c r="I239" i="10"/>
  <c r="H239" i="10"/>
  <c r="H238" i="10" s="1"/>
  <c r="F237" i="10"/>
  <c r="F236" i="10" s="1"/>
  <c r="F235" i="10" s="1"/>
  <c r="I234" i="10"/>
  <c r="I233" i="10"/>
  <c r="H233" i="10"/>
  <c r="H232" i="10" s="1"/>
  <c r="I232" i="10" s="1"/>
  <c r="H231" i="10"/>
  <c r="F231" i="10"/>
  <c r="F230" i="10" s="1"/>
  <c r="F229" i="10"/>
  <c r="F221" i="10" s="1"/>
  <c r="I228" i="10"/>
  <c r="I227" i="10"/>
  <c r="I226" i="10"/>
  <c r="H226" i="10"/>
  <c r="H225" i="10"/>
  <c r="H224" i="10" s="1"/>
  <c r="I224" i="10" s="1"/>
  <c r="F224" i="10"/>
  <c r="F223" i="10"/>
  <c r="F222" i="10" s="1"/>
  <c r="I220" i="10"/>
  <c r="I219" i="10"/>
  <c r="H219" i="10"/>
  <c r="I218" i="10"/>
  <c r="I217" i="10"/>
  <c r="H216" i="10"/>
  <c r="H215" i="10" s="1"/>
  <c r="I215" i="10" s="1"/>
  <c r="F214" i="10"/>
  <c r="I213" i="10"/>
  <c r="I212" i="10"/>
  <c r="H212" i="10"/>
  <c r="F212" i="10"/>
  <c r="I211" i="10"/>
  <c r="H211" i="10"/>
  <c r="H210" i="10" s="1"/>
  <c r="I210" i="10"/>
  <c r="F210" i="10"/>
  <c r="F209" i="10"/>
  <c r="F208" i="10" s="1"/>
  <c r="I207" i="10"/>
  <c r="I206" i="10"/>
  <c r="I205" i="10"/>
  <c r="H205" i="10"/>
  <c r="I204" i="10"/>
  <c r="I203" i="10"/>
  <c r="H203" i="10"/>
  <c r="H202" i="10"/>
  <c r="I202" i="10" s="1"/>
  <c r="I201" i="10"/>
  <c r="I200" i="10"/>
  <c r="H200" i="10"/>
  <c r="H199" i="10"/>
  <c r="I199" i="10" s="1"/>
  <c r="H198" i="10"/>
  <c r="H193" i="10" s="1"/>
  <c r="F198" i="10"/>
  <c r="I197" i="10"/>
  <c r="H196" i="10"/>
  <c r="F196" i="10"/>
  <c r="F194" i="10"/>
  <c r="F193" i="10" s="1"/>
  <c r="F192" i="10" s="1"/>
  <c r="I191" i="10"/>
  <c r="I190" i="10"/>
  <c r="H190" i="10"/>
  <c r="H189" i="10" s="1"/>
  <c r="I189" i="10" s="1"/>
  <c r="F188" i="10"/>
  <c r="H185" i="10"/>
  <c r="F185" i="10"/>
  <c r="I184" i="10"/>
  <c r="H183" i="10"/>
  <c r="H182" i="10" s="1"/>
  <c r="I182" i="10" s="1"/>
  <c r="F183" i="10"/>
  <c r="F181" i="10"/>
  <c r="I177" i="10"/>
  <c r="H176" i="10"/>
  <c r="H175" i="10" s="1"/>
  <c r="H174" i="10" s="1"/>
  <c r="I174" i="10" s="1"/>
  <c r="F174" i="10"/>
  <c r="F173" i="10" s="1"/>
  <c r="F172" i="10"/>
  <c r="F171" i="10" s="1"/>
  <c r="I170" i="10"/>
  <c r="H169" i="10"/>
  <c r="I169" i="10" s="1"/>
  <c r="H168" i="10"/>
  <c r="H167" i="10" s="1"/>
  <c r="I167" i="10" s="1"/>
  <c r="F168" i="10"/>
  <c r="F167" i="10"/>
  <c r="F166" i="10" s="1"/>
  <c r="F165" i="10" s="1"/>
  <c r="I164" i="10"/>
  <c r="I163" i="10"/>
  <c r="I162" i="10"/>
  <c r="I161" i="10"/>
  <c r="H161" i="10"/>
  <c r="H160" i="10"/>
  <c r="I160" i="10" s="1"/>
  <c r="I159" i="10"/>
  <c r="I158" i="10"/>
  <c r="H158" i="10"/>
  <c r="I157" i="10"/>
  <c r="H156" i="10"/>
  <c r="H153" i="10" s="1"/>
  <c r="I155" i="10"/>
  <c r="I154" i="10"/>
  <c r="H154" i="10"/>
  <c r="F152" i="10"/>
  <c r="F151" i="10"/>
  <c r="I150" i="10"/>
  <c r="I149" i="10"/>
  <c r="I148" i="10"/>
  <c r="H148" i="10"/>
  <c r="H147" i="10"/>
  <c r="I147" i="10" s="1"/>
  <c r="I146" i="10"/>
  <c r="I145" i="10"/>
  <c r="H145" i="10"/>
  <c r="I144" i="10"/>
  <c r="H143" i="10"/>
  <c r="I143" i="10" s="1"/>
  <c r="I142" i="10"/>
  <c r="I141" i="10"/>
  <c r="H141" i="10"/>
  <c r="F139" i="10"/>
  <c r="F138" i="10" s="1"/>
  <c r="F137" i="10" s="1"/>
  <c r="I136" i="10"/>
  <c r="I135" i="10"/>
  <c r="I134" i="10"/>
  <c r="I133" i="10"/>
  <c r="H132" i="10"/>
  <c r="H131" i="10" s="1"/>
  <c r="I131" i="10" s="1"/>
  <c r="I130" i="10"/>
  <c r="H129" i="10"/>
  <c r="I129" i="10" s="1"/>
  <c r="I128" i="10"/>
  <c r="I127" i="10"/>
  <c r="H127" i="10"/>
  <c r="I126" i="10"/>
  <c r="H125" i="10"/>
  <c r="H124" i="10" s="1"/>
  <c r="H123" i="10" s="1"/>
  <c r="I123" i="10" s="1"/>
  <c r="I124" i="10"/>
  <c r="F123" i="10"/>
  <c r="F122" i="10" s="1"/>
  <c r="I121" i="10"/>
  <c r="I120" i="10"/>
  <c r="I119" i="10"/>
  <c r="I118" i="10"/>
  <c r="I117" i="10"/>
  <c r="H117" i="10"/>
  <c r="H116" i="10" s="1"/>
  <c r="I116" i="10" s="1"/>
  <c r="I115" i="10"/>
  <c r="H114" i="10"/>
  <c r="I114" i="10" s="1"/>
  <c r="I113" i="10"/>
  <c r="I112" i="10"/>
  <c r="H112" i="10"/>
  <c r="I111" i="10"/>
  <c r="H110" i="10"/>
  <c r="H109" i="10" s="1"/>
  <c r="I109" i="10" s="1"/>
  <c r="F108" i="10"/>
  <c r="F107" i="10" s="1"/>
  <c r="F106" i="10"/>
  <c r="I105" i="10"/>
  <c r="I104" i="10"/>
  <c r="H104" i="10"/>
  <c r="H103" i="10"/>
  <c r="I103" i="10" s="1"/>
  <c r="H102" i="10"/>
  <c r="H101" i="10" s="1"/>
  <c r="I101" i="10" s="1"/>
  <c r="F102" i="10"/>
  <c r="F101" i="10"/>
  <c r="F100" i="10" s="1"/>
  <c r="I99" i="10"/>
  <c r="H98" i="10"/>
  <c r="I98" i="10" s="1"/>
  <c r="F96" i="10"/>
  <c r="F95" i="10"/>
  <c r="F94" i="10" s="1"/>
  <c r="I93" i="10"/>
  <c r="H92" i="10"/>
  <c r="H91" i="10" s="1"/>
  <c r="I91" i="10" s="1"/>
  <c r="F90" i="10"/>
  <c r="F89" i="10" s="1"/>
  <c r="F88" i="10"/>
  <c r="I87" i="10"/>
  <c r="I86" i="10"/>
  <c r="H86" i="10"/>
  <c r="H85" i="10"/>
  <c r="I85" i="10" s="1"/>
  <c r="F84" i="10"/>
  <c r="F83" i="10"/>
  <c r="F82" i="10" s="1"/>
  <c r="I81" i="10"/>
  <c r="H80" i="10"/>
  <c r="I80" i="10" s="1"/>
  <c r="I78" i="10"/>
  <c r="I77" i="10"/>
  <c r="H76" i="10"/>
  <c r="I76" i="10" s="1"/>
  <c r="F74" i="10"/>
  <c r="F73" i="10"/>
  <c r="F72" i="10" s="1"/>
  <c r="I71" i="10"/>
  <c r="I70" i="10"/>
  <c r="H70" i="10"/>
  <c r="I69" i="10"/>
  <c r="H68" i="10"/>
  <c r="I68" i="10" s="1"/>
  <c r="I67" i="10"/>
  <c r="I66" i="10"/>
  <c r="I65" i="10"/>
  <c r="H65" i="10"/>
  <c r="H64" i="10" s="1"/>
  <c r="I64" i="10" s="1"/>
  <c r="H63" i="10"/>
  <c r="H62" i="10" s="1"/>
  <c r="F63" i="10"/>
  <c r="F62" i="10" s="1"/>
  <c r="F61" i="10" s="1"/>
  <c r="F60" i="10" s="1"/>
  <c r="I59" i="10"/>
  <c r="H58" i="10"/>
  <c r="H57" i="10" s="1"/>
  <c r="I57" i="10" s="1"/>
  <c r="F56" i="10"/>
  <c r="F55" i="10" s="1"/>
  <c r="F54" i="10"/>
  <c r="I53" i="10"/>
  <c r="I52" i="10"/>
  <c r="H51" i="10"/>
  <c r="I51" i="10" s="1"/>
  <c r="I50" i="10"/>
  <c r="H49" i="10"/>
  <c r="H48" i="10" s="1"/>
  <c r="I48" i="10" s="1"/>
  <c r="H47" i="10"/>
  <c r="F47" i="10"/>
  <c r="F46" i="10" s="1"/>
  <c r="F45" i="10" s="1"/>
  <c r="I44" i="10"/>
  <c r="I43" i="10"/>
  <c r="H43" i="10"/>
  <c r="H42" i="10"/>
  <c r="I42" i="10" s="1"/>
  <c r="I41" i="10"/>
  <c r="I40" i="10"/>
  <c r="H40" i="10"/>
  <c r="H39" i="10" s="1"/>
  <c r="I39" i="10" s="1"/>
  <c r="I38" i="10"/>
  <c r="I37" i="10"/>
  <c r="I36" i="10"/>
  <c r="I35" i="10"/>
  <c r="I34" i="10"/>
  <c r="H33" i="10"/>
  <c r="I33" i="10" s="1"/>
  <c r="I32" i="10"/>
  <c r="I31" i="10"/>
  <c r="I30" i="10"/>
  <c r="I29" i="10"/>
  <c r="I28" i="10"/>
  <c r="I27" i="10"/>
  <c r="I26" i="10"/>
  <c r="I25" i="10"/>
  <c r="I24" i="10"/>
  <c r="H24" i="10"/>
  <c r="I23" i="10"/>
  <c r="I22" i="10"/>
  <c r="I21" i="10"/>
  <c r="I20" i="10"/>
  <c r="I19" i="10"/>
  <c r="H19" i="10"/>
  <c r="I18" i="10"/>
  <c r="I17" i="10"/>
  <c r="I16" i="10"/>
  <c r="I15" i="10"/>
  <c r="H15" i="10"/>
  <c r="F13" i="10"/>
  <c r="F12" i="10" s="1"/>
  <c r="F11" i="10" s="1"/>
  <c r="G9" i="10"/>
  <c r="F10" i="10" l="1"/>
  <c r="H192" i="10"/>
  <c r="I192" i="10" s="1"/>
  <c r="I193" i="10"/>
  <c r="I153" i="10"/>
  <c r="H152" i="10"/>
  <c r="H46" i="10"/>
  <c r="I47" i="10"/>
  <c r="I400" i="10"/>
  <c r="H399" i="10"/>
  <c r="I466" i="10"/>
  <c r="I633" i="10"/>
  <c r="H632" i="10"/>
  <c r="I632" i="10" s="1"/>
  <c r="I198" i="10"/>
  <c r="I259" i="10"/>
  <c r="I376" i="10"/>
  <c r="H430" i="10"/>
  <c r="I480" i="10"/>
  <c r="I580" i="10"/>
  <c r="I634" i="10"/>
  <c r="I49" i="10"/>
  <c r="I63" i="10"/>
  <c r="I102" i="10"/>
  <c r="I125" i="10"/>
  <c r="I156" i="10"/>
  <c r="I168" i="10"/>
  <c r="H173" i="10"/>
  <c r="H181" i="10"/>
  <c r="H245" i="10"/>
  <c r="I246" i="10"/>
  <c r="I260" i="10"/>
  <c r="H265" i="10"/>
  <c r="I431" i="10"/>
  <c r="H458" i="10"/>
  <c r="I458" i="10" s="1"/>
  <c r="H523" i="10"/>
  <c r="I524" i="10"/>
  <c r="I558" i="10"/>
  <c r="I629" i="10"/>
  <c r="H625" i="10"/>
  <c r="H663" i="10"/>
  <c r="I664" i="10"/>
  <c r="I62" i="10"/>
  <c r="I110" i="10"/>
  <c r="I225" i="10"/>
  <c r="I349" i="10"/>
  <c r="I401" i="10"/>
  <c r="I435" i="10"/>
  <c r="H434" i="10"/>
  <c r="I434" i="10" s="1"/>
  <c r="I468" i="10"/>
  <c r="H79" i="10"/>
  <c r="I79" i="10" s="1"/>
  <c r="H90" i="10"/>
  <c r="H100" i="10"/>
  <c r="I100" i="10" s="1"/>
  <c r="H122" i="10"/>
  <c r="I122" i="10" s="1"/>
  <c r="H166" i="10"/>
  <c r="F180" i="10"/>
  <c r="F179" i="10" s="1"/>
  <c r="F178" i="10" s="1"/>
  <c r="H195" i="10"/>
  <c r="I196" i="10"/>
  <c r="H214" i="10"/>
  <c r="H223" i="10"/>
  <c r="H284" i="10"/>
  <c r="I284" i="10" s="1"/>
  <c r="H296" i="10"/>
  <c r="I296" i="10" s="1"/>
  <c r="H313" i="10"/>
  <c r="I314" i="10"/>
  <c r="F408" i="10"/>
  <c r="H549" i="10"/>
  <c r="I549" i="10" s="1"/>
  <c r="I550" i="10"/>
  <c r="I567" i="10"/>
  <c r="H566" i="10"/>
  <c r="I566" i="10" s="1"/>
  <c r="H576" i="10"/>
  <c r="H596" i="10"/>
  <c r="I596" i="10" s="1"/>
  <c r="I601" i="10"/>
  <c r="H14" i="10"/>
  <c r="H61" i="10"/>
  <c r="H75" i="10"/>
  <c r="H140" i="10"/>
  <c r="H188" i="10"/>
  <c r="I188" i="10" s="1"/>
  <c r="H230" i="10"/>
  <c r="I231" i="10"/>
  <c r="H253" i="10"/>
  <c r="I253" i="10" s="1"/>
  <c r="I310" i="10"/>
  <c r="H309" i="10"/>
  <c r="I362" i="10"/>
  <c r="H359" i="10"/>
  <c r="I450" i="10"/>
  <c r="H449" i="10"/>
  <c r="I449" i="10" s="1"/>
  <c r="I600" i="10"/>
  <c r="H595" i="10"/>
  <c r="H485" i="10"/>
  <c r="I486" i="10"/>
  <c r="I58" i="10"/>
  <c r="I176" i="10"/>
  <c r="I298" i="10"/>
  <c r="H651" i="10"/>
  <c r="I652" i="10"/>
  <c r="H56" i="10"/>
  <c r="H84" i="10"/>
  <c r="I92" i="10"/>
  <c r="H97" i="10"/>
  <c r="H108" i="10"/>
  <c r="I132" i="10"/>
  <c r="I175" i="10"/>
  <c r="I183" i="10"/>
  <c r="I216" i="10"/>
  <c r="I238" i="10"/>
  <c r="H237" i="10"/>
  <c r="H258" i="10"/>
  <c r="I258" i="10" s="1"/>
  <c r="H325" i="10"/>
  <c r="H347" i="10"/>
  <c r="I405" i="10"/>
  <c r="H404" i="10"/>
  <c r="I451" i="10"/>
  <c r="I467" i="10"/>
  <c r="H478" i="10"/>
  <c r="I478" i="10" s="1"/>
  <c r="H532" i="10"/>
  <c r="I533" i="10"/>
  <c r="I561" i="10"/>
  <c r="I602" i="10"/>
  <c r="H607" i="10"/>
  <c r="I607" i="10" s="1"/>
  <c r="I608" i="10"/>
  <c r="H614" i="10"/>
  <c r="I615" i="10"/>
  <c r="H638" i="10"/>
  <c r="I639" i="10"/>
  <c r="H336" i="10"/>
  <c r="I336" i="10" s="1"/>
  <c r="H385" i="10"/>
  <c r="H411" i="10"/>
  <c r="H425" i="10"/>
  <c r="F460" i="10"/>
  <c r="F459" i="10" s="1"/>
  <c r="F458" i="10" s="1"/>
  <c r="I461" i="10"/>
  <c r="H495" i="10"/>
  <c r="H537" i="10"/>
  <c r="I538" i="10"/>
  <c r="H542" i="10"/>
  <c r="H573" i="10"/>
  <c r="I390" i="10"/>
  <c r="I416" i="10"/>
  <c r="H515" i="10"/>
  <c r="I515" i="10" s="1"/>
  <c r="I516" i="10"/>
  <c r="F312" i="10"/>
  <c r="F241" i="10" s="1"/>
  <c r="H364" i="10"/>
  <c r="I364" i="10" s="1"/>
  <c r="F560" i="10"/>
  <c r="F595" i="10"/>
  <c r="F594" i="10" s="1"/>
  <c r="H536" i="10" l="1"/>
  <c r="I537" i="10"/>
  <c r="H83" i="10"/>
  <c r="I84" i="10"/>
  <c r="I61" i="10"/>
  <c r="H172" i="10"/>
  <c r="I173" i="10"/>
  <c r="H151" i="10"/>
  <c r="I151" i="10" s="1"/>
  <c r="I152" i="10"/>
  <c r="I495" i="10"/>
  <c r="H494" i="10"/>
  <c r="I325" i="10"/>
  <c r="H324" i="10"/>
  <c r="H55" i="10"/>
  <c r="I56" i="10"/>
  <c r="H358" i="10"/>
  <c r="I359" i="10"/>
  <c r="H264" i="10"/>
  <c r="I265" i="10"/>
  <c r="I399" i="10"/>
  <c r="H388" i="10"/>
  <c r="I388" i="10" s="1"/>
  <c r="I485" i="10"/>
  <c r="H484" i="10"/>
  <c r="I230" i="10"/>
  <c r="H229" i="10"/>
  <c r="I229" i="10" s="1"/>
  <c r="H165" i="10"/>
  <c r="I165" i="10" s="1"/>
  <c r="I166" i="10"/>
  <c r="H384" i="10"/>
  <c r="I385" i="10"/>
  <c r="H346" i="10"/>
  <c r="I347" i="10"/>
  <c r="I313" i="10"/>
  <c r="H194" i="10"/>
  <c r="I194" i="10" s="1"/>
  <c r="I195" i="10"/>
  <c r="I14" i="10"/>
  <c r="H13" i="10"/>
  <c r="H572" i="10"/>
  <c r="I572" i="10" s="1"/>
  <c r="I573" i="10"/>
  <c r="I638" i="10"/>
  <c r="H637" i="10"/>
  <c r="I237" i="10"/>
  <c r="H236" i="10"/>
  <c r="H107" i="10"/>
  <c r="I108" i="10"/>
  <c r="H650" i="10"/>
  <c r="I651" i="10"/>
  <c r="I595" i="10"/>
  <c r="H594" i="10"/>
  <c r="I594" i="10" s="1"/>
  <c r="H308" i="10"/>
  <c r="I309" i="10"/>
  <c r="I460" i="10"/>
  <c r="H222" i="10"/>
  <c r="I223" i="10"/>
  <c r="H522" i="10"/>
  <c r="I523" i="10"/>
  <c r="H531" i="10"/>
  <c r="I532" i="10"/>
  <c r="H541" i="10"/>
  <c r="I542" i="10"/>
  <c r="I425" i="10"/>
  <c r="H414" i="10"/>
  <c r="I414" i="10" s="1"/>
  <c r="H403" i="10"/>
  <c r="I403" i="10" s="1"/>
  <c r="I404" i="10"/>
  <c r="H96" i="10"/>
  <c r="I97" i="10"/>
  <c r="I140" i="10"/>
  <c r="H139" i="10"/>
  <c r="I576" i="10"/>
  <c r="H571" i="10"/>
  <c r="I214" i="10"/>
  <c r="H209" i="10"/>
  <c r="H662" i="10"/>
  <c r="I663" i="10"/>
  <c r="H244" i="10"/>
  <c r="I245" i="10"/>
  <c r="I430" i="10"/>
  <c r="H429" i="10"/>
  <c r="I429" i="10" s="1"/>
  <c r="I46" i="10"/>
  <c r="H45" i="10"/>
  <c r="I45" i="10" s="1"/>
  <c r="F9" i="10"/>
  <c r="H410" i="10"/>
  <c r="I411" i="10"/>
  <c r="I614" i="10"/>
  <c r="H613" i="10"/>
  <c r="H280" i="10"/>
  <c r="H74" i="10"/>
  <c r="I75" i="10"/>
  <c r="H89" i="10"/>
  <c r="I90" i="10"/>
  <c r="H624" i="10"/>
  <c r="I625" i="10"/>
  <c r="I459" i="10"/>
  <c r="H180" i="10"/>
  <c r="I181" i="10"/>
  <c r="H465" i="10"/>
  <c r="H12" i="10" l="1"/>
  <c r="I13" i="10"/>
  <c r="H179" i="10"/>
  <c r="I180" i="10"/>
  <c r="H357" i="10"/>
  <c r="I358" i="10"/>
  <c r="H612" i="10"/>
  <c r="I612" i="10" s="1"/>
  <c r="I613" i="10"/>
  <c r="H661" i="10"/>
  <c r="I661" i="10" s="1"/>
  <c r="I662" i="10"/>
  <c r="I522" i="10"/>
  <c r="H521" i="10"/>
  <c r="H235" i="10"/>
  <c r="I235" i="10" s="1"/>
  <c r="I236" i="10"/>
  <c r="I96" i="10"/>
  <c r="H95" i="10"/>
  <c r="I541" i="10"/>
  <c r="H540" i="10"/>
  <c r="I540" i="10" s="1"/>
  <c r="I637" i="10"/>
  <c r="H483" i="10"/>
  <c r="I483" i="10" s="1"/>
  <c r="I484" i="10"/>
  <c r="H493" i="10"/>
  <c r="I493" i="10" s="1"/>
  <c r="I494" i="10"/>
  <c r="I410" i="10"/>
  <c r="H409" i="10"/>
  <c r="I571" i="10"/>
  <c r="H560" i="10"/>
  <c r="I560" i="10" s="1"/>
  <c r="H649" i="10"/>
  <c r="I649" i="10" s="1"/>
  <c r="I650" i="10"/>
  <c r="I384" i="10"/>
  <c r="H375" i="10"/>
  <c r="I74" i="10"/>
  <c r="H73" i="10"/>
  <c r="H243" i="10"/>
  <c r="I244" i="10"/>
  <c r="I531" i="10"/>
  <c r="H530" i="10"/>
  <c r="I624" i="10"/>
  <c r="H623" i="10"/>
  <c r="I623" i="10" s="1"/>
  <c r="H323" i="10"/>
  <c r="I324" i="10"/>
  <c r="H88" i="10"/>
  <c r="I88" i="10" s="1"/>
  <c r="I89" i="10"/>
  <c r="I222" i="10"/>
  <c r="H221" i="10"/>
  <c r="I221" i="10" s="1"/>
  <c r="H279" i="10"/>
  <c r="I279" i="10" s="1"/>
  <c r="I280" i="10"/>
  <c r="H138" i="10"/>
  <c r="I139" i="10"/>
  <c r="I308" i="10"/>
  <c r="H307" i="10"/>
  <c r="I307" i="10" s="1"/>
  <c r="I107" i="10"/>
  <c r="H106" i="10"/>
  <c r="I106" i="10" s="1"/>
  <c r="I55" i="10"/>
  <c r="H54" i="10"/>
  <c r="I54" i="10" s="1"/>
  <c r="I83" i="10"/>
  <c r="H82" i="10"/>
  <c r="I82" i="10" s="1"/>
  <c r="H464" i="10"/>
  <c r="I464" i="10" s="1"/>
  <c r="I465" i="10"/>
  <c r="H208" i="10"/>
  <c r="I208" i="10" s="1"/>
  <c r="I209" i="10"/>
  <c r="I346" i="10"/>
  <c r="H345" i="10"/>
  <c r="I345" i="10" s="1"/>
  <c r="I264" i="10"/>
  <c r="H263" i="10"/>
  <c r="I263" i="10" s="1"/>
  <c r="I172" i="10"/>
  <c r="H171" i="10"/>
  <c r="I171" i="10" s="1"/>
  <c r="I536" i="10"/>
  <c r="H535" i="10"/>
  <c r="I535" i="10" s="1"/>
  <c r="I323" i="10" l="1"/>
  <c r="H322" i="10"/>
  <c r="I243" i="10"/>
  <c r="H242" i="10"/>
  <c r="H356" i="10"/>
  <c r="I356" i="10" s="1"/>
  <c r="I357" i="10"/>
  <c r="H72" i="10"/>
  <c r="I73" i="10"/>
  <c r="H94" i="10"/>
  <c r="I94" i="10" s="1"/>
  <c r="I95" i="10"/>
  <c r="H520" i="10"/>
  <c r="I520" i="10" s="1"/>
  <c r="I521" i="10"/>
  <c r="H178" i="10"/>
  <c r="I178" i="10" s="1"/>
  <c r="I179" i="10"/>
  <c r="H529" i="10"/>
  <c r="I529" i="10" s="1"/>
  <c r="I530" i="10"/>
  <c r="I375" i="10"/>
  <c r="H374" i="10"/>
  <c r="I374" i="10" s="1"/>
  <c r="H408" i="10"/>
  <c r="I408" i="10" s="1"/>
  <c r="I409" i="10"/>
  <c r="I138" i="10"/>
  <c r="H137" i="10"/>
  <c r="I137" i="10" s="1"/>
  <c r="H636" i="10"/>
  <c r="I636" i="10" s="1"/>
  <c r="I12" i="10"/>
  <c r="H11" i="10"/>
  <c r="I242" i="10" l="1"/>
  <c r="I322" i="10"/>
  <c r="H312" i="10"/>
  <c r="I312" i="10" s="1"/>
  <c r="H10" i="10"/>
  <c r="I11" i="10"/>
  <c r="I72" i="10"/>
  <c r="H60" i="10"/>
  <c r="I60" i="10" s="1"/>
  <c r="I10" i="10" l="1"/>
  <c r="H241" i="10"/>
  <c r="I241" i="10" s="1"/>
  <c r="H9" i="10" l="1"/>
  <c r="I9" i="10" s="1"/>
  <c r="B11" i="14" l="1"/>
  <c r="B12" i="14"/>
  <c r="E28" i="14"/>
  <c r="D27" i="14"/>
  <c r="C27" i="14"/>
  <c r="B27" i="14"/>
  <c r="E65" i="12"/>
  <c r="E59" i="12"/>
  <c r="E17" i="12"/>
  <c r="E19" i="12"/>
  <c r="E30" i="12"/>
  <c r="G24" i="12"/>
  <c r="E24" i="12"/>
  <c r="D11" i="14" l="1"/>
  <c r="D12" i="14"/>
  <c r="E27" i="14"/>
  <c r="C13" i="14"/>
  <c r="D13" i="14"/>
  <c r="B13" i="14"/>
  <c r="E13" i="14" l="1"/>
  <c r="E104" i="12"/>
  <c r="E112" i="12"/>
  <c r="F39" i="12"/>
  <c r="G104" i="12" l="1"/>
  <c r="E103" i="12"/>
  <c r="J30" i="1" l="1"/>
  <c r="J14" i="1"/>
  <c r="J13" i="1"/>
  <c r="J10" i="1"/>
  <c r="I30" i="1"/>
  <c r="I14" i="1"/>
  <c r="I13" i="1"/>
  <c r="I10" i="1"/>
  <c r="H23" i="1" l="1"/>
  <c r="H12" i="1"/>
  <c r="H9" i="1"/>
  <c r="H15" i="1" l="1"/>
  <c r="G127" i="12"/>
  <c r="E111" i="12"/>
  <c r="F47" i="14"/>
  <c r="F46" i="14"/>
  <c r="F43" i="14"/>
  <c r="F41" i="14"/>
  <c r="F40" i="14"/>
  <c r="F38" i="14"/>
  <c r="F37" i="14"/>
  <c r="F35" i="14"/>
  <c r="F25" i="14"/>
  <c r="F22" i="14"/>
  <c r="F20" i="14"/>
  <c r="F19" i="14"/>
  <c r="F16" i="14"/>
  <c r="F14" i="14"/>
  <c r="E46" i="14"/>
  <c r="E43" i="14"/>
  <c r="E41" i="14"/>
  <c r="E40" i="14"/>
  <c r="E37" i="14"/>
  <c r="E35" i="14"/>
  <c r="E25" i="14"/>
  <c r="E22" i="14"/>
  <c r="E19" i="14"/>
  <c r="E16" i="14"/>
  <c r="E14" i="14"/>
  <c r="H24" i="1" l="1"/>
  <c r="B42" i="14"/>
  <c r="C12" i="14"/>
  <c r="C11" i="11"/>
  <c r="H31" i="1" l="1"/>
  <c r="F13" i="14"/>
  <c r="F12" i="14"/>
  <c r="E12" i="14"/>
  <c r="H32" i="1" l="1"/>
  <c r="C21" i="14" l="1"/>
  <c r="D21" i="14"/>
  <c r="B21" i="14"/>
  <c r="C18" i="14"/>
  <c r="D18" i="14"/>
  <c r="C24" i="14"/>
  <c r="D24" i="14"/>
  <c r="B24" i="14"/>
  <c r="B18" i="14"/>
  <c r="C15" i="14"/>
  <c r="D15" i="14"/>
  <c r="B15" i="14"/>
  <c r="F24" i="14" l="1"/>
  <c r="E24" i="14"/>
  <c r="F21" i="14"/>
  <c r="E21" i="14"/>
  <c r="F18" i="14"/>
  <c r="E18" i="14"/>
  <c r="E15" i="14"/>
  <c r="F15" i="14"/>
  <c r="G112" i="12"/>
  <c r="G111" i="12" s="1"/>
  <c r="F38" i="1" l="1"/>
  <c r="F41" i="1" s="1"/>
  <c r="G38" i="1" s="1"/>
  <c r="C45" i="14"/>
  <c r="D45" i="14"/>
  <c r="C42" i="14"/>
  <c r="D42" i="14"/>
  <c r="C39" i="14"/>
  <c r="D39" i="14"/>
  <c r="C36" i="14"/>
  <c r="D36" i="14"/>
  <c r="C34" i="14"/>
  <c r="D34" i="14"/>
  <c r="B34" i="14"/>
  <c r="B36" i="14"/>
  <c r="B39" i="14"/>
  <c r="B45" i="14"/>
  <c r="E45" i="14" l="1"/>
  <c r="F45" i="14"/>
  <c r="E42" i="14"/>
  <c r="F42" i="14"/>
  <c r="E39" i="14"/>
  <c r="F39" i="14"/>
  <c r="E36" i="14"/>
  <c r="F36" i="14"/>
  <c r="E34" i="14"/>
  <c r="F34" i="14"/>
  <c r="D33" i="14"/>
  <c r="C33" i="14"/>
  <c r="C11" i="14"/>
  <c r="B33" i="14"/>
  <c r="F11" i="14" l="1"/>
  <c r="E11" i="14"/>
  <c r="F33" i="14"/>
  <c r="E33" i="14"/>
  <c r="D22" i="11" l="1"/>
  <c r="D20" i="11"/>
  <c r="D18" i="11"/>
  <c r="D16" i="11"/>
  <c r="D13" i="11"/>
  <c r="D12" i="11" s="1"/>
  <c r="E127" i="12"/>
  <c r="E126" i="12" s="1"/>
  <c r="E124" i="12"/>
  <c r="E118" i="12"/>
  <c r="E116" i="12"/>
  <c r="E107" i="12"/>
  <c r="E106" i="12" s="1"/>
  <c r="E100" i="12"/>
  <c r="E99" i="12" s="1"/>
  <c r="E91" i="12"/>
  <c r="E81" i="12"/>
  <c r="E74" i="12"/>
  <c r="E69" i="12"/>
  <c r="E63" i="12"/>
  <c r="E40" i="12"/>
  <c r="E39" i="12" s="1"/>
  <c r="E36" i="12"/>
  <c r="E35" i="12" s="1"/>
  <c r="E32" i="12"/>
  <c r="E27" i="12"/>
  <c r="E26" i="12" s="1"/>
  <c r="E22" i="12"/>
  <c r="E14" i="12"/>
  <c r="E13" i="12" s="1"/>
  <c r="E21" i="12" l="1"/>
  <c r="F12" i="11"/>
  <c r="D15" i="11"/>
  <c r="F12" i="12"/>
  <c r="E68" i="12"/>
  <c r="F114" i="12"/>
  <c r="E115" i="12"/>
  <c r="E114" i="12" s="1"/>
  <c r="E58" i="12"/>
  <c r="E29" i="12"/>
  <c r="G41" i="1"/>
  <c r="G23" i="1"/>
  <c r="F23" i="1"/>
  <c r="E12" i="12" l="1"/>
  <c r="E44" i="12"/>
  <c r="E57" i="12"/>
  <c r="E56" i="12" s="1"/>
  <c r="D11" i="11"/>
  <c r="F15" i="11"/>
  <c r="H38" i="1"/>
  <c r="H41" i="1" s="1"/>
  <c r="F44" i="12"/>
  <c r="F11" i="12"/>
  <c r="G12" i="1"/>
  <c r="J12" i="1" s="1"/>
  <c r="G9" i="1"/>
  <c r="J9" i="1" s="1"/>
  <c r="E11" i="12" l="1"/>
  <c r="F11" i="11"/>
  <c r="G15" i="1"/>
  <c r="G24" i="1" l="1"/>
  <c r="J15" i="1"/>
  <c r="G31" i="1" l="1"/>
  <c r="G32" i="1" s="1"/>
  <c r="J24" i="1"/>
  <c r="B13" i="11" l="1"/>
  <c r="B12" i="11" s="1"/>
  <c r="E12" i="11" s="1"/>
  <c r="B16" i="11"/>
  <c r="B18" i="11"/>
  <c r="B20" i="11"/>
  <c r="B22" i="11"/>
  <c r="B15" i="11" l="1"/>
  <c r="G14" i="12"/>
  <c r="G22" i="12"/>
  <c r="G27" i="12"/>
  <c r="G26" i="12" s="1"/>
  <c r="G32" i="12"/>
  <c r="G36" i="12"/>
  <c r="G35" i="12" s="1"/>
  <c r="G63" i="12"/>
  <c r="G58" i="12" s="1"/>
  <c r="G69" i="12"/>
  <c r="G74" i="12"/>
  <c r="G81" i="12"/>
  <c r="G91" i="12"/>
  <c r="G100" i="12"/>
  <c r="G99" i="12" s="1"/>
  <c r="G107" i="12"/>
  <c r="G106" i="12" s="1"/>
  <c r="G116" i="12"/>
  <c r="G118" i="12"/>
  <c r="G124" i="12"/>
  <c r="G126" i="12"/>
  <c r="I58" i="12" l="1"/>
  <c r="H58" i="12"/>
  <c r="G13" i="12"/>
  <c r="I13" i="12" s="1"/>
  <c r="B11" i="11"/>
  <c r="E11" i="11" s="1"/>
  <c r="E15" i="11"/>
  <c r="G103" i="12"/>
  <c r="I106" i="12"/>
  <c r="H106" i="12"/>
  <c r="I99" i="12"/>
  <c r="H99" i="12"/>
  <c r="H35" i="12"/>
  <c r="I35" i="12"/>
  <c r="H26" i="12"/>
  <c r="I26" i="12"/>
  <c r="I21" i="12"/>
  <c r="G40" i="12"/>
  <c r="G29" i="12"/>
  <c r="G115" i="12"/>
  <c r="G68" i="12"/>
  <c r="G57" i="12" l="1"/>
  <c r="H13" i="12"/>
  <c r="G114" i="12"/>
  <c r="I115" i="12"/>
  <c r="H68" i="12"/>
  <c r="I68" i="12"/>
  <c r="H40" i="12"/>
  <c r="I40" i="12"/>
  <c r="G12" i="12"/>
  <c r="G11" i="12" s="1"/>
  <c r="I29" i="12"/>
  <c r="H29" i="12"/>
  <c r="G39" i="12"/>
  <c r="G56" i="12" l="1"/>
  <c r="H114" i="12"/>
  <c r="I114" i="12"/>
  <c r="H39" i="12"/>
  <c r="I39" i="12"/>
  <c r="I12" i="12"/>
  <c r="H12" i="12"/>
  <c r="I11" i="12"/>
  <c r="H11" i="12"/>
  <c r="G44" i="12"/>
  <c r="H44" i="12" l="1"/>
  <c r="I44" i="12"/>
  <c r="F9" i="1" l="1"/>
  <c r="I9" i="1" s="1"/>
  <c r="F12" i="1" l="1"/>
  <c r="F15" i="1" l="1"/>
  <c r="F24" i="1" s="1"/>
  <c r="I12" i="1"/>
  <c r="I15" i="1" l="1"/>
  <c r="F31" i="1"/>
  <c r="I24" i="1"/>
  <c r="F32" i="1" l="1"/>
  <c r="I31" i="1"/>
</calcChain>
</file>

<file path=xl/sharedStrings.xml><?xml version="1.0" encoding="utf-8"?>
<sst xmlns="http://schemas.openxmlformats.org/spreadsheetml/2006/main" count="1111" uniqueCount="321">
  <si>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</si>
  <si>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</si>
  <si>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</si>
  <si>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</si>
  <si>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</si>
  <si>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</si>
  <si>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</si>
  <si>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</si>
  <si>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</si>
  <si>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</si>
  <si>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</si>
  <si>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</si>
  <si>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</si>
  <si>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</si>
  <si>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</si>
  <si>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</si>
  <si>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</si>
  <si>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</si>
  <si>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</si>
  <si>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</si>
  <si>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</si>
  <si>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</si>
  <si>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</si>
  <si>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</si>
  <si>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</si>
  <si>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</si>
  <si>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</si>
  <si>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</si>
  <si>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</si>
  <si>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</si>
  <si>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</si>
  <si>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</si>
  <si>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</si>
  <si>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</si>
  <si>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</si>
  <si>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</si>
  <si>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</si>
  <si>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</si>
  <si>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</si>
  <si>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</si>
  <si>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</si>
  <si>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</si>
  <si>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</si>
  <si>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</si>
  <si>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</si>
  <si>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</si>
  <si>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</si>
  <si>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</si>
  <si>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</si>
  <si>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</si>
  <si>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</si>
  <si>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</si>
  <si>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</si>
  <si>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</si>
  <si>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</si>
  <si>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</si>
  <si>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</si>
  <si>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</si>
  <si>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</si>
  <si>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</si>
  <si>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</si>
  <si>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</si>
  <si>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</si>
  <si>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</si>
  <si>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</si>
  <si>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</si>
  <si>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</si>
  <si>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</si>
  <si>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</si>
  <si>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</si>
  <si>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</si>
  <si>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</si>
  <si>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</si>
  <si>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</si>
  <si>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</si>
  <si>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</si>
  <si>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</si>
  <si>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</si>
  <si>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</si>
  <si>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</si>
  <si>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</si>
  <si>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</si>
  <si>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</si>
  <si>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</si>
  <si>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</si>
  <si>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</si>
  <si>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</si>
  <si>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</si>
  <si>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</si>
  <si>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</si>
  <si>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</si>
  <si>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</si>
  <si>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</si>
  <si>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</si>
  <si>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</si>
  <si>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</si>
  <si>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</si>
  <si>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</si>
  <si>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</si>
  <si>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</si>
  <si>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</si>
  <si>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</si>
  <si>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</si>
  <si>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</si>
  <si>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</si>
  <si>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</si>
  <si>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</si>
  <si>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</si>
  <si>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</si>
  <si>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</si>
  <si>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</si>
  <si>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</si>
  <si>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</si>
  <si>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</si>
  <si>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</si>
  <si>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</si>
  <si>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</si>
  <si>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</si>
  <si>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</si>
  <si>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</si>
  <si>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</si>
  <si>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</si>
  <si>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</si>
  <si>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</si>
  <si>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</si>
  <si>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</si>
  <si>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</si>
  <si>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</si>
  <si>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</si>
  <si>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</si>
  <si>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</si>
  <si>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</si>
  <si>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</si>
  <si>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</si>
  <si>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</si>
  <si>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</si>
  <si>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</si>
  <si>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</si>
  <si>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</si>
  <si>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</si>
  <si>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</si>
  <si>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</si>
  <si>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</si>
  <si>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</si>
  <si>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</si>
  <si>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</si>
  <si>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</si>
  <si>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</si>
  <si>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</si>
  <si>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</si>
  <si>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</si>
  <si>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</si>
  <si>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</si>
  <si>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</si>
  <si>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</si>
  <si>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</si>
  <si>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</si>
  <si>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</si>
  <si>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</si>
  <si>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</si>
  <si>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</si>
  <si>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</si>
  <si>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</si>
  <si>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</si>
  <si>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</si>
  <si>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</si>
  <si>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</si>
  <si>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</si>
  <si>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</si>
  <si>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</si>
  <si>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</si>
  <si>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</si>
  <si>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</si>
  <si>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</si>
  <si>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</si>
  <si>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</si>
  <si>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</si>
  <si>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</si>
  <si>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</si>
  <si>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</si>
  <si>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</si>
  <si>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</si>
  <si>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</si>
  <si>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</si>
  <si>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</si>
  <si>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</si>
  <si>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</si>
  <si>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</si>
  <si>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</si>
  <si>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</si>
  <si>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</si>
  <si>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</si>
  <si>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</si>
  <si>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</si>
  <si>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</si>
  <si>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</si>
  <si>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</si>
  <si>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ŠKOLSKO SPORTSKO DRUŠTVO</t>
  </si>
  <si>
    <t>Tekući projekt T100026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</si>
  <si>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</si>
  <si>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</si>
  <si>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</si>
  <si>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</si>
  <si>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</si>
  <si>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</si>
  <si>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</si>
  <si>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</si>
  <si>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</si>
  <si>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</si>
  <si>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</si>
  <si>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</si>
  <si>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</si>
  <si>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</si>
  <si>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</si>
  <si>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</si>
  <si>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</si>
  <si>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</si>
  <si>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</si>
  <si>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</si>
  <si>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</si>
  <si>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</si>
  <si>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</si>
  <si>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</si>
  <si>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</si>
  <si>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</si>
  <si>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</si>
  <si>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</si>
  <si>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</si>
  <si>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</si>
  <si>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</si>
  <si>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</si>
  <si>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</si>
  <si>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</si>
  <si>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</si>
  <si>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</si>
  <si>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</si>
  <si>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</si>
  <si>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</si>
  <si>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</si>
  <si>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</si>
  <si>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</si>
  <si>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</si>
  <si>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</si>
  <si>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T100027</t>
  </si>
  <si>
    <t>Tekući projekt T100016</t>
  </si>
  <si>
    <t>KNJIGE ZA ŠKOLSKU KNJIŽNICU</t>
  </si>
  <si>
    <t>Tekući projekt T100040</t>
  </si>
  <si>
    <t>STRUČNO USAVRŠAVANJE DJELATNIKA U ŠKOLSTVU</t>
  </si>
  <si>
    <t>1.</t>
  </si>
  <si>
    <t>2.</t>
  </si>
  <si>
    <t>3.</t>
  </si>
  <si>
    <t>Izvršenje 01.01.-30.06.2024.</t>
  </si>
  <si>
    <t>Indeks</t>
  </si>
  <si>
    <t>4.</t>
  </si>
  <si>
    <t>5. (4/2*100)</t>
  </si>
  <si>
    <t>6. (4/3*100)</t>
  </si>
  <si>
    <t>PRIHODI UKUPNO + PRENESENI VIŠAK</t>
  </si>
  <si>
    <t xml:space="preserve">PRIHODI UKUPNO </t>
  </si>
  <si>
    <t>-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</si>
  <si>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</si>
  <si>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</si>
  <si>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</si>
  <si>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</si>
  <si>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</si>
  <si>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</si>
  <si>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</si>
  <si>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>Plan za 2025.</t>
  </si>
  <si>
    <t>Izvršenje 01.01.-30.06.2025.</t>
  </si>
  <si>
    <t xml:space="preserve">Plan za 2025. </t>
  </si>
  <si>
    <t xml:space="preserve">POLUGODIŠNJI IZVJEŠTAJ O IZVRŠENJU FINANCIJSKOG PLANA OŠ SVETA NEDELJA
ZA 2025. </t>
  </si>
  <si>
    <t>Prijenos temeljem prijenosa EU sredstava</t>
  </si>
  <si>
    <t>Pomoći temeljem prijenosa EU sredstava</t>
  </si>
  <si>
    <t>Prihodi od zakupa i iznajmljivanje imovine</t>
  </si>
  <si>
    <t>Plaće za prekovremeni rad</t>
  </si>
  <si>
    <t>Plaće za posebne uvjete rada</t>
  </si>
  <si>
    <t>Usluge promidžbe i nformiranja</t>
  </si>
  <si>
    <t>Zakupnine i najamnice</t>
  </si>
  <si>
    <t>Doprinosi za odbvezno osig.u slučaju nezaposelnosti</t>
  </si>
  <si>
    <t>7 Prihodi od nefinancijske imovine</t>
  </si>
  <si>
    <t xml:space="preserve"> 7.6 Prihodi od nefinancijske imovine</t>
  </si>
  <si>
    <t>IZVORNI PLAN ILI REBALANS 2025.</t>
  </si>
  <si>
    <t>TEKUĆI PLAN 2025.</t>
  </si>
  <si>
    <t xml:space="preserve"> IZVRŠENJE 30.06.
2025.</t>
  </si>
  <si>
    <t>INDEKS**</t>
  </si>
  <si>
    <t>5=4/3*100</t>
  </si>
  <si>
    <t>Usluge promidžbe i informiranja</t>
  </si>
  <si>
    <t>Zakupnine i najamnine</t>
  </si>
  <si>
    <t>Tekući projekt T100015</t>
  </si>
  <si>
    <t>Tekući projekt T100055</t>
  </si>
  <si>
    <t>Izvor financiranja 5.T.</t>
  </si>
  <si>
    <t>MZO-ESF-III</t>
  </si>
  <si>
    <t>PRSTEN POTPORE VIII</t>
  </si>
  <si>
    <t>MZO-ESF-VII</t>
  </si>
  <si>
    <t>Kapitalni projekt K100102</t>
  </si>
  <si>
    <t>KAPITALNO ULAGANJEPŠ STRMEC-IZGRADNJA ŠKOLE</t>
  </si>
  <si>
    <t>Kapitalni projekt K100160</t>
  </si>
  <si>
    <t>KAPITALNO ULAGANJE PŠ KERESTINEC-PROJEKTIRANJE I DOGRADNJA</t>
  </si>
  <si>
    <t>Rashodi za dodatna ulaganja ne nefinnacijskoj imovini</t>
  </si>
  <si>
    <t xml:space="preserve">Sportska oprema </t>
  </si>
  <si>
    <t>Kapitalni projekt K100121</t>
  </si>
  <si>
    <t>PŠ STRMEC, OŠ SVETA NEDELJA - PROJEKTIRANJE I IZGRADNJA DVORANE</t>
  </si>
  <si>
    <t>Dodatna ulaganja na građ.objektima</t>
  </si>
  <si>
    <t>Izvor financiranja 4.1.</t>
  </si>
  <si>
    <t>Decentralizirana sredstva OŠ</t>
  </si>
  <si>
    <t xml:space="preserve">  </t>
  </si>
  <si>
    <t>Doprinosi za obvezno osiguranje u slučaju nezaposlenosti</t>
  </si>
  <si>
    <t>OSPOSOBLJAVANJE BEZ ZASNIVANJA RADNOG ODNOSA</t>
  </si>
  <si>
    <t>Tekući projekt T100010</t>
  </si>
  <si>
    <t>PRIHODI ZA POSEBNE NAMJENE</t>
  </si>
  <si>
    <t>POMOĆI - oš</t>
  </si>
  <si>
    <t>Izvor financiranja 7.6.</t>
  </si>
  <si>
    <t>PRIHODI OD NEF.IMOV.I NAD.ŠTETE S OSNOV.OSIG.</t>
  </si>
  <si>
    <t>Intelektulane usluge</t>
  </si>
  <si>
    <t>OPSKRBA BESPLATNIM ZALIHAMA MENSTRUALNIH POTREPŠTINA</t>
  </si>
  <si>
    <t>Izvor financiranja 4.Y.</t>
  </si>
  <si>
    <t>MROSP-Higijenske potrepštine</t>
  </si>
  <si>
    <t>Naknade građanima i kućanstvu u naravi</t>
  </si>
  <si>
    <t>Ostale naknade građanima i kućanstvima u naravi</t>
  </si>
  <si>
    <t>Naknade građ.i kućanstvu u naravi</t>
  </si>
  <si>
    <t xml:space="preserve"> 5.Đ. Pomoći-min.poljoprivrede</t>
  </si>
  <si>
    <t xml:space="preserve">  4.Y. Prihodi za posebne namjene MROSP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</si>
</sst>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7" fillId="0" borderId="0" xfId="0" applyFont="1" applyFill="1"/>
    <xf numFmtId="0" fontId="0" fillId="0" borderId="0" xfId="0" applyProtection="1">
      <protection hidden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left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164" fontId="19" fillId="3" borderId="4" xfId="0" applyNumberFormat="1" applyFont="1" applyFill="1" applyBorder="1" applyAlignment="1" applyProtection="1">
      <alignment horizontal="right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164" fontId="18" fillId="2" borderId="4" xfId="0" applyNumberFormat="1" applyFont="1" applyFill="1" applyBorder="1" applyAlignment="1" applyProtection="1">
      <alignment horizontal="right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164" fontId="26" fillId="2" borderId="4" xfId="0" applyNumberFormat="1" applyFont="1" applyFill="1" applyBorder="1" applyAlignment="1" applyProtection="1">
      <alignment horizontal="right" wrapText="1"/>
    </xf>
    <xf numFmtId="164" fontId="23" fillId="2" borderId="4" xfId="0" applyNumberFormat="1" applyFont="1" applyFill="1" applyBorder="1" applyAlignment="1">
      <alignment horizontal="right" wrapText="1"/>
    </xf>
    <xf numFmtId="164" fontId="23" fillId="2" borderId="3" xfId="0" applyNumberFormat="1" applyFont="1" applyFill="1" applyBorder="1" applyAlignment="1">
      <alignment horizontal="right" wrapText="1"/>
    </xf>
    <xf numFmtId="164" fontId="23" fillId="2" borderId="3" xfId="0" applyNumberFormat="1" applyFont="1" applyFill="1" applyBorder="1" applyAlignment="1">
      <alignment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164" fontId="18" fillId="2" borderId="4" xfId="0" quotePrefix="1" applyNumberFormat="1" applyFont="1" applyFill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 applyProtection="1">
      <alignment horizontal="left" vertical="center"/>
    </xf>
    <xf numFmtId="0" fontId="18" fillId="2" borderId="3" xfId="0" applyNumberFormat="1" applyFont="1" applyFill="1" applyBorder="1" applyAlignment="1" applyProtection="1">
      <alignment horizontal="left" vertical="center"/>
    </xf>
    <xf numFmtId="0" fontId="26" fillId="2" borderId="3" xfId="0" applyNumberFormat="1" applyFont="1" applyFill="1" applyBorder="1" applyAlignment="1" applyProtection="1">
      <alignment vertical="center" wrapText="1"/>
    </xf>
    <xf numFmtId="4" fontId="25" fillId="2" borderId="4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4" fontId="23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19" fillId="9" borderId="3" xfId="0" applyNumberFormat="1" applyFont="1" applyFill="1" applyBorder="1" applyAlignment="1" applyProtection="1">
      <alignment vertical="center" wrapText="1"/>
    </xf>
    <xf numFmtId="0" fontId="29" fillId="0" borderId="0" xfId="0" applyFont="1"/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8" fillId="9" borderId="3" xfId="0" applyFont="1" applyFill="1" applyBorder="1"/>
    <xf numFmtId="4" fontId="18" fillId="2" borderId="4" xfId="0" applyNumberFormat="1" applyFont="1" applyFill="1" applyBorder="1" applyAlignment="1" applyProtection="1">
      <alignment horizontal="right" wrapText="1"/>
    </xf>
    <xf numFmtId="4" fontId="28" fillId="0" borderId="3" xfId="0" applyNumberFormat="1" applyFont="1" applyBorder="1" applyAlignment="1">
      <alignment horizontal="right" wrapText="1"/>
    </xf>
    <xf numFmtId="4" fontId="18" fillId="9" borderId="3" xfId="0" applyNumberFormat="1" applyFont="1" applyFill="1" applyBorder="1" applyAlignment="1">
      <alignment horizontal="right" wrapText="1"/>
    </xf>
    <xf numFmtId="4" fontId="18" fillId="2" borderId="4" xfId="0" quotePrefix="1" applyNumberFormat="1" applyFont="1" applyFill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/>
    </xf>
    <xf numFmtId="0" fontId="19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6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6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6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29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0" fillId="0" borderId="0" xfId="0" quotePrefix="1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5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8" fillId="3" borderId="3" xfId="0" applyFont="1" applyFill="1" applyBorder="1" applyAlignment="1">
      <alignment horizontal="left" vertical="center"/>
    </xf>
    <xf numFmtId="0" fontId="18" fillId="3" borderId="3" xfId="0" applyNumberFormat="1" applyFont="1" applyFill="1" applyBorder="1" applyAlignment="1" applyProtection="1">
      <alignment horizontal="left" vertical="center"/>
    </xf>
    <xf numFmtId="0" fontId="18" fillId="3" borderId="3" xfId="0" applyNumberFormat="1" applyFont="1" applyFill="1" applyBorder="1" applyAlignment="1" applyProtection="1">
      <alignment vertical="center" wrapText="1"/>
    </xf>
    <xf numFmtId="4" fontId="18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34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2" fillId="2" borderId="3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2" fillId="2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5" fillId="0" borderId="1" xfId="0" quotePrefix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2" fillId="0" borderId="3" xfId="0" quotePrefix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5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4" borderId="1" xfId="0" applyNumberFormat="1" applyFont="1" applyFill="1" applyBorder="1" applyAlignment="1" applyProtection="1">
      <alignment horizontal="center" vertical="center" wrapText="1"/>
    </xf>
    <xf numFmtId="0" fontId="34" fillId="4" borderId="2" xfId="0" applyNumberFormat="1" applyFont="1" applyFill="1" applyBorder="1" applyAlignment="1" applyProtection="1">
      <alignment horizontal="center" vertical="center" wrapText="1"/>
    </xf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3" fillId="0" borderId="0" xfId="0" applyFont="1"/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wrapText="1"/>
    </xf>
    <xf numFmtId="4" fontId="10" fillId="8" borderId="4" xfId="0" applyNumberFormat="1" applyFont="1" applyFill="1" applyBorder="1" applyAlignment="1">
      <alignment horizontal="right" wrapText="1"/>
    </xf>
    <xf numFmtId="2" fontId="3" fillId="2" borderId="3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4" workbookViewId="0">
      <selection activeCell="H31" sqref="H31"/>
    </sheetView>
  </sheetViews>
  <sheetFormatPr defaultRowHeight="15" x14ac:dyDescent="0.25"/>
  <cols>
    <col min="5" max="7" width="25.28515625" customWidth="1"/>
    <col min="8" max="8" width="25.28515625" style="107" customWidth="1"/>
    <col min="9" max="10" width="15.7109375" customWidth="1"/>
  </cols>
  <sheetData>
    <row r="1" spans="1:10" ht="42" customHeight="1" x14ac:dyDescent="0.25">
      <c r="A1" s="176" t="s">
        <v>269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09"/>
      <c r="I2" s="5"/>
      <c r="J2" s="5"/>
    </row>
    <row r="3" spans="1:10" ht="15.75" x14ac:dyDescent="0.25">
      <c r="A3" s="176" t="s">
        <v>21</v>
      </c>
      <c r="B3" s="176"/>
      <c r="C3" s="176"/>
      <c r="D3" s="176"/>
      <c r="E3" s="176"/>
      <c r="F3" s="176"/>
      <c r="G3" s="176"/>
      <c r="H3" s="176"/>
      <c r="I3" s="180"/>
      <c r="J3" s="180"/>
    </row>
    <row r="4" spans="1:10" ht="18" x14ac:dyDescent="0.25">
      <c r="A4" s="5"/>
      <c r="B4" s="5"/>
      <c r="C4" s="5"/>
      <c r="D4" s="5"/>
      <c r="E4" s="5"/>
      <c r="F4" s="26"/>
      <c r="G4" s="26"/>
      <c r="H4" s="110"/>
      <c r="I4" s="6"/>
      <c r="J4" s="6"/>
    </row>
    <row r="5" spans="1:10" ht="18" customHeight="1" x14ac:dyDescent="0.25">
      <c r="A5" s="176" t="s">
        <v>25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199</v>
      </c>
    </row>
    <row r="7" spans="1:10" ht="25.5" customHeight="1" x14ac:dyDescent="0.25">
      <c r="A7" s="164" t="s">
        <v>216</v>
      </c>
      <c r="B7" s="165"/>
      <c r="C7" s="165"/>
      <c r="D7" s="165"/>
      <c r="E7" s="166"/>
      <c r="F7" s="152" t="s">
        <v>251</v>
      </c>
      <c r="G7" s="4" t="s">
        <v>268</v>
      </c>
      <c r="H7" s="108" t="s">
        <v>267</v>
      </c>
      <c r="I7" s="108" t="s">
        <v>252</v>
      </c>
      <c r="J7" s="108" t="s">
        <v>252</v>
      </c>
    </row>
    <row r="8" spans="1:10" s="107" customFormat="1" ht="9" customHeight="1" x14ac:dyDescent="0.25">
      <c r="A8" s="185" t="s">
        <v>248</v>
      </c>
      <c r="B8" s="186"/>
      <c r="C8" s="186"/>
      <c r="D8" s="186"/>
      <c r="E8" s="186"/>
      <c r="F8" s="153" t="s">
        <v>249</v>
      </c>
      <c r="G8" s="153" t="s">
        <v>250</v>
      </c>
      <c r="H8" s="153" t="s">
        <v>253</v>
      </c>
      <c r="I8" s="153" t="s">
        <v>254</v>
      </c>
      <c r="J8" s="153" t="s">
        <v>255</v>
      </c>
    </row>
    <row r="9" spans="1:10" x14ac:dyDescent="0.25">
      <c r="A9" s="172" t="s">
        <v>0</v>
      </c>
      <c r="B9" s="163"/>
      <c r="C9" s="163"/>
      <c r="D9" s="163"/>
      <c r="E9" s="181"/>
      <c r="F9" s="38">
        <f t="shared" ref="F9:G9" si="0">F10+F11</f>
        <v>1742455.32</v>
      </c>
      <c r="G9" s="38">
        <f t="shared" si="0"/>
        <v>13668953</v>
      </c>
      <c r="H9" s="38">
        <f t="shared" ref="H9" si="1">H10+H11</f>
        <v>2019666.59</v>
      </c>
      <c r="I9" s="38">
        <f>H9/F9*100</f>
        <v>115.90923261091137</v>
      </c>
      <c r="J9" s="38">
        <f>H9/G9*100</f>
        <v>14.775576373698849</v>
      </c>
    </row>
    <row r="10" spans="1:10" x14ac:dyDescent="0.25">
      <c r="A10" s="182" t="s">
        <v>200</v>
      </c>
      <c r="B10" s="179"/>
      <c r="C10" s="179"/>
      <c r="D10" s="179"/>
      <c r="E10" s="183"/>
      <c r="F10" s="37">
        <v>1742455.32</v>
      </c>
      <c r="G10" s="37">
        <v>13668953</v>
      </c>
      <c r="H10" s="37">
        <v>2019666.59</v>
      </c>
      <c r="I10" s="37">
        <f t="shared" ref="I10:I15" si="2">H10/F10*100</f>
        <v>115.90923261091137</v>
      </c>
      <c r="J10" s="37">
        <f t="shared" ref="J10:J15" si="3">H10/G10*100</f>
        <v>14.775576373698849</v>
      </c>
    </row>
    <row r="11" spans="1:10" x14ac:dyDescent="0.25">
      <c r="A11" s="184" t="s">
        <v>201</v>
      </c>
      <c r="B11" s="183"/>
      <c r="C11" s="183"/>
      <c r="D11" s="183"/>
      <c r="E11" s="183"/>
      <c r="F11" s="37">
        <v>0</v>
      </c>
      <c r="G11" s="37">
        <v>0</v>
      </c>
      <c r="H11" s="37">
        <v>0</v>
      </c>
      <c r="I11" s="37" t="s">
        <v>258</v>
      </c>
      <c r="J11" s="37" t="s">
        <v>258</v>
      </c>
    </row>
    <row r="12" spans="1:10" x14ac:dyDescent="0.25">
      <c r="A12" s="30" t="s">
        <v>2</v>
      </c>
      <c r="B12" s="41"/>
      <c r="C12" s="41"/>
      <c r="D12" s="41"/>
      <c r="E12" s="41"/>
      <c r="F12" s="38">
        <f t="shared" ref="F12:G12" si="4">F13+F14</f>
        <v>1718609.93</v>
      </c>
      <c r="G12" s="38">
        <f t="shared" si="4"/>
        <v>13668953</v>
      </c>
      <c r="H12" s="38">
        <f t="shared" ref="H12" si="5">H13+H14</f>
        <v>2276730.35</v>
      </c>
      <c r="I12" s="38">
        <f t="shared" si="2"/>
        <v>132.47510736773179</v>
      </c>
      <c r="J12" s="38">
        <f t="shared" si="3"/>
        <v>16.656216097897182</v>
      </c>
    </row>
    <row r="13" spans="1:10" x14ac:dyDescent="0.25">
      <c r="A13" s="178" t="s">
        <v>202</v>
      </c>
      <c r="B13" s="179"/>
      <c r="C13" s="179"/>
      <c r="D13" s="179"/>
      <c r="E13" s="179"/>
      <c r="F13" s="37">
        <v>1700689.75</v>
      </c>
      <c r="G13" s="37">
        <v>5581603</v>
      </c>
      <c r="H13" s="40">
        <v>2250152.9700000002</v>
      </c>
      <c r="I13" s="37">
        <f t="shared" si="2"/>
        <v>132.30825728208217</v>
      </c>
      <c r="J13" s="40">
        <f t="shared" si="3"/>
        <v>40.313740873365596</v>
      </c>
    </row>
    <row r="14" spans="1:10" x14ac:dyDescent="0.25">
      <c r="A14" s="189" t="s">
        <v>203</v>
      </c>
      <c r="B14" s="183"/>
      <c r="C14" s="183"/>
      <c r="D14" s="183"/>
      <c r="E14" s="183"/>
      <c r="F14" s="37">
        <v>17920.18</v>
      </c>
      <c r="G14" s="36">
        <v>8087350</v>
      </c>
      <c r="H14" s="40">
        <v>26577.38</v>
      </c>
      <c r="I14" s="36">
        <f t="shared" si="2"/>
        <v>148.30978260263009</v>
      </c>
      <c r="J14" s="40">
        <f t="shared" si="3"/>
        <v>0.32862903175947622</v>
      </c>
    </row>
    <row r="15" spans="1:10" x14ac:dyDescent="0.25">
      <c r="A15" s="162" t="s">
        <v>3</v>
      </c>
      <c r="B15" s="163"/>
      <c r="C15" s="163"/>
      <c r="D15" s="163"/>
      <c r="E15" s="163"/>
      <c r="F15" s="38">
        <f>F9-F12</f>
        <v>23845.39000000013</v>
      </c>
      <c r="G15" s="38">
        <f t="shared" ref="G15" si="6">G9-G12</f>
        <v>0</v>
      </c>
      <c r="H15" s="38">
        <f t="shared" ref="H15" si="7">H9-H12</f>
        <v>-257063.76</v>
      </c>
      <c r="I15" s="38">
        <f t="shared" si="2"/>
        <v>-1078.0438483077801</v>
      </c>
      <c r="J15" s="38" t="e">
        <f t="shared" si="3"/>
        <v>#DIV/0!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176" t="s">
        <v>26</v>
      </c>
      <c r="B17" s="177"/>
      <c r="C17" s="177"/>
      <c r="D17" s="177"/>
      <c r="E17" s="177"/>
      <c r="F17" s="177"/>
      <c r="G17" s="177"/>
      <c r="H17" s="177"/>
      <c r="I17" s="177"/>
      <c r="J17" s="177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164" t="s">
        <v>216</v>
      </c>
      <c r="B19" s="165"/>
      <c r="C19" s="165"/>
      <c r="D19" s="165"/>
      <c r="E19" s="166"/>
      <c r="F19" s="31" t="s">
        <v>251</v>
      </c>
      <c r="G19" s="108" t="s">
        <v>268</v>
      </c>
      <c r="H19" s="108" t="s">
        <v>267</v>
      </c>
      <c r="I19" s="108" t="s">
        <v>252</v>
      </c>
      <c r="J19" s="108" t="s">
        <v>252</v>
      </c>
    </row>
    <row r="20" spans="1:10" s="107" customFormat="1" ht="9" customHeight="1" x14ac:dyDescent="0.25">
      <c r="A20" s="168" t="s">
        <v>248</v>
      </c>
      <c r="B20" s="169"/>
      <c r="C20" s="169"/>
      <c r="D20" s="169"/>
      <c r="E20" s="170"/>
      <c r="F20" s="154" t="s">
        <v>249</v>
      </c>
      <c r="G20" s="153" t="s">
        <v>250</v>
      </c>
      <c r="H20" s="153" t="s">
        <v>253</v>
      </c>
      <c r="I20" s="153" t="s">
        <v>254</v>
      </c>
      <c r="J20" s="153" t="s">
        <v>255</v>
      </c>
    </row>
    <row r="21" spans="1:10" ht="15.75" customHeight="1" x14ac:dyDescent="0.25">
      <c r="A21" s="182" t="s">
        <v>204</v>
      </c>
      <c r="B21" s="187"/>
      <c r="C21" s="187"/>
      <c r="D21" s="187"/>
      <c r="E21" s="188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x14ac:dyDescent="0.25">
      <c r="A22" s="182" t="s">
        <v>205</v>
      </c>
      <c r="B22" s="179"/>
      <c r="C22" s="179"/>
      <c r="D22" s="179"/>
      <c r="E22" s="179"/>
      <c r="F22" s="36">
        <v>0</v>
      </c>
      <c r="G22" s="36">
        <v>0</v>
      </c>
      <c r="H22" s="36">
        <v>0</v>
      </c>
      <c r="I22" s="36">
        <v>0</v>
      </c>
      <c r="J22" s="36">
        <v>0</v>
      </c>
    </row>
    <row r="23" spans="1:10" s="107" customFormat="1" x14ac:dyDescent="0.25">
      <c r="A23" s="162" t="s">
        <v>5</v>
      </c>
      <c r="B23" s="163"/>
      <c r="C23" s="163"/>
      <c r="D23" s="163"/>
      <c r="E23" s="163"/>
      <c r="F23" s="38">
        <f>F21-F22</f>
        <v>0</v>
      </c>
      <c r="G23" s="38">
        <f t="shared" ref="G23" si="8">G21-G22</f>
        <v>0</v>
      </c>
      <c r="H23" s="38">
        <f t="shared" ref="H23" si="9">H21-H22</f>
        <v>0</v>
      </c>
      <c r="I23" s="38">
        <v>0</v>
      </c>
      <c r="J23" s="38">
        <v>0</v>
      </c>
    </row>
    <row r="24" spans="1:10" s="107" customFormat="1" x14ac:dyDescent="0.25">
      <c r="A24" s="162" t="s">
        <v>6</v>
      </c>
      <c r="B24" s="163"/>
      <c r="C24" s="163"/>
      <c r="D24" s="163"/>
      <c r="E24" s="163"/>
      <c r="F24" s="38">
        <f>F15+F23</f>
        <v>23845.39000000013</v>
      </c>
      <c r="G24" s="38">
        <f>G15+G23</f>
        <v>0</v>
      </c>
      <c r="H24" s="38">
        <f t="shared" ref="H24" si="10">H15+H23</f>
        <v>-257063.76</v>
      </c>
      <c r="I24" s="38">
        <f t="shared" ref="I24" si="11">H24/F24*100</f>
        <v>-1078.0438483077801</v>
      </c>
      <c r="J24" s="38" t="e">
        <f t="shared" ref="J24" si="12">H24/G24*100</f>
        <v>#DIV/0!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176" t="s">
        <v>206</v>
      </c>
      <c r="B26" s="177"/>
      <c r="C26" s="177"/>
      <c r="D26" s="177"/>
      <c r="E26" s="177"/>
      <c r="F26" s="177"/>
      <c r="G26" s="177"/>
      <c r="H26" s="177"/>
      <c r="I26" s="177"/>
      <c r="J26" s="177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164" t="s">
        <v>216</v>
      </c>
      <c r="B28" s="165"/>
      <c r="C28" s="165"/>
      <c r="D28" s="165"/>
      <c r="E28" s="166"/>
      <c r="F28" s="31" t="s">
        <v>251</v>
      </c>
      <c r="G28" s="108" t="s">
        <v>268</v>
      </c>
      <c r="H28" s="108" t="s">
        <v>267</v>
      </c>
      <c r="I28" s="108" t="s">
        <v>252</v>
      </c>
      <c r="J28" s="108" t="s">
        <v>252</v>
      </c>
    </row>
    <row r="29" spans="1:10" s="107" customFormat="1" ht="9" customHeight="1" x14ac:dyDescent="0.25">
      <c r="A29" s="168" t="s">
        <v>248</v>
      </c>
      <c r="B29" s="169"/>
      <c r="C29" s="169"/>
      <c r="D29" s="169"/>
      <c r="E29" s="170"/>
      <c r="F29" s="155" t="s">
        <v>249</v>
      </c>
      <c r="G29" s="156" t="s">
        <v>250</v>
      </c>
      <c r="H29" s="153" t="s">
        <v>253</v>
      </c>
      <c r="I29" s="156" t="s">
        <v>254</v>
      </c>
      <c r="J29" s="153" t="s">
        <v>255</v>
      </c>
    </row>
    <row r="30" spans="1:10" s="107" customFormat="1" ht="15" customHeight="1" x14ac:dyDescent="0.25">
      <c r="A30" s="157" t="s">
        <v>207</v>
      </c>
      <c r="B30" s="158"/>
      <c r="C30" s="158"/>
      <c r="D30" s="158"/>
      <c r="E30" s="159"/>
      <c r="F30" s="126">
        <v>-19937.8</v>
      </c>
      <c r="G30" s="126">
        <v>-9941.89</v>
      </c>
      <c r="H30" s="127">
        <v>-9941.89</v>
      </c>
      <c r="I30" s="126">
        <f t="shared" ref="I30:I31" si="13">H30/F30*100</f>
        <v>49.86452868420789</v>
      </c>
      <c r="J30" s="127">
        <f t="shared" ref="J30" si="14">H30/G30*100</f>
        <v>100</v>
      </c>
    </row>
    <row r="31" spans="1:10" s="107" customFormat="1" ht="15" customHeight="1" x14ac:dyDescent="0.25">
      <c r="A31" s="162" t="s">
        <v>208</v>
      </c>
      <c r="B31" s="163"/>
      <c r="C31" s="163"/>
      <c r="D31" s="163"/>
      <c r="E31" s="163"/>
      <c r="F31" s="128">
        <f>F24+F30</f>
        <v>3907.5900000001311</v>
      </c>
      <c r="G31" s="128">
        <f>G24+G30</f>
        <v>-9941.89</v>
      </c>
      <c r="H31" s="129">
        <f t="shared" ref="H31" si="15">H24+H30</f>
        <v>-267005.65000000002</v>
      </c>
      <c r="I31" s="128">
        <f t="shared" si="13"/>
        <v>-6833.0006474576676</v>
      </c>
      <c r="J31" s="129" t="s">
        <v>258</v>
      </c>
    </row>
    <row r="32" spans="1:10" s="107" customFormat="1" ht="45" customHeight="1" x14ac:dyDescent="0.25">
      <c r="A32" s="172" t="s">
        <v>209</v>
      </c>
      <c r="B32" s="173"/>
      <c r="C32" s="173"/>
      <c r="D32" s="173"/>
      <c r="E32" s="174"/>
      <c r="F32" s="128">
        <f>F15+F23+F30-F31</f>
        <v>0</v>
      </c>
      <c r="G32" s="128">
        <f>G15+G23+G30-G31</f>
        <v>0</v>
      </c>
      <c r="H32" s="129">
        <f t="shared" ref="H32" si="16">H15+H23+H30-H31</f>
        <v>0</v>
      </c>
      <c r="I32" s="128">
        <v>0</v>
      </c>
      <c r="J32" s="129">
        <v>0</v>
      </c>
    </row>
    <row r="34" spans="1:10" s="107" customFormat="1" ht="15.75" x14ac:dyDescent="0.25">
      <c r="A34" s="175" t="s">
        <v>210</v>
      </c>
      <c r="B34" s="175"/>
      <c r="C34" s="175"/>
      <c r="D34" s="175"/>
      <c r="E34" s="175"/>
      <c r="F34" s="175"/>
      <c r="G34" s="175"/>
      <c r="H34" s="175"/>
      <c r="I34" s="175"/>
      <c r="J34" s="175"/>
    </row>
    <row r="35" spans="1:10" s="107" customFormat="1" ht="18" x14ac:dyDescent="0.25">
      <c r="A35" s="122"/>
      <c r="B35" s="123"/>
      <c r="C35" s="123"/>
      <c r="D35" s="123"/>
      <c r="E35" s="123"/>
      <c r="F35" s="123"/>
      <c r="G35" s="124"/>
      <c r="H35" s="124"/>
      <c r="I35" s="124"/>
      <c r="J35" s="124"/>
    </row>
    <row r="36" spans="1:10" s="107" customFormat="1" ht="25.5" customHeight="1" x14ac:dyDescent="0.25">
      <c r="A36" s="167" t="s">
        <v>216</v>
      </c>
      <c r="B36" s="165"/>
      <c r="C36" s="165"/>
      <c r="D36" s="165"/>
      <c r="E36" s="166"/>
      <c r="F36" s="125" t="s">
        <v>251</v>
      </c>
      <c r="G36" s="108" t="s">
        <v>268</v>
      </c>
      <c r="H36" s="108" t="s">
        <v>267</v>
      </c>
      <c r="I36" s="108" t="s">
        <v>252</v>
      </c>
      <c r="J36" s="108" t="s">
        <v>252</v>
      </c>
    </row>
    <row r="37" spans="1:10" s="107" customFormat="1" ht="9" customHeight="1" x14ac:dyDescent="0.25">
      <c r="A37" s="171" t="s">
        <v>248</v>
      </c>
      <c r="B37" s="169"/>
      <c r="C37" s="169"/>
      <c r="D37" s="169"/>
      <c r="E37" s="170"/>
      <c r="F37" s="155" t="s">
        <v>249</v>
      </c>
      <c r="G37" s="156" t="s">
        <v>250</v>
      </c>
      <c r="H37" s="153" t="s">
        <v>253</v>
      </c>
      <c r="I37" s="156" t="s">
        <v>254</v>
      </c>
      <c r="J37" s="153" t="s">
        <v>255</v>
      </c>
    </row>
    <row r="38" spans="1:10" s="107" customFormat="1" x14ac:dyDescent="0.25">
      <c r="A38" s="157" t="s">
        <v>207</v>
      </c>
      <c r="B38" s="158"/>
      <c r="C38" s="158"/>
      <c r="D38" s="158"/>
      <c r="E38" s="159"/>
      <c r="F38" s="126">
        <f>E41</f>
        <v>0</v>
      </c>
      <c r="G38" s="126">
        <f>F41</f>
        <v>0</v>
      </c>
      <c r="H38" s="127">
        <f>G41</f>
        <v>0</v>
      </c>
      <c r="I38" s="126">
        <v>0</v>
      </c>
      <c r="J38" s="127">
        <v>0</v>
      </c>
    </row>
    <row r="39" spans="1:10" s="107" customFormat="1" ht="28.5" customHeight="1" x14ac:dyDescent="0.25">
      <c r="A39" s="157" t="s">
        <v>4</v>
      </c>
      <c r="B39" s="158"/>
      <c r="C39" s="158"/>
      <c r="D39" s="158"/>
      <c r="E39" s="159"/>
      <c r="F39" s="126">
        <v>0</v>
      </c>
      <c r="G39" s="126">
        <v>0</v>
      </c>
      <c r="H39" s="127">
        <v>0</v>
      </c>
      <c r="I39" s="126">
        <v>0</v>
      </c>
      <c r="J39" s="127">
        <v>0</v>
      </c>
    </row>
    <row r="40" spans="1:10" s="107" customFormat="1" x14ac:dyDescent="0.25">
      <c r="A40" s="157" t="s">
        <v>211</v>
      </c>
      <c r="B40" s="160"/>
      <c r="C40" s="160"/>
      <c r="D40" s="160"/>
      <c r="E40" s="161"/>
      <c r="F40" s="126">
        <v>0</v>
      </c>
      <c r="G40" s="126">
        <v>0</v>
      </c>
      <c r="H40" s="127">
        <v>0</v>
      </c>
      <c r="I40" s="126">
        <v>0</v>
      </c>
      <c r="J40" s="127">
        <v>0</v>
      </c>
    </row>
    <row r="41" spans="1:10" s="107" customFormat="1" ht="15" customHeight="1" x14ac:dyDescent="0.25">
      <c r="A41" s="162" t="s">
        <v>208</v>
      </c>
      <c r="B41" s="163"/>
      <c r="C41" s="163"/>
      <c r="D41" s="163"/>
      <c r="E41" s="163"/>
      <c r="F41" s="39">
        <f>F38-F39+F40</f>
        <v>0</v>
      </c>
      <c r="G41" s="39">
        <f t="shared" ref="G41" si="17">G38-G39+G40</f>
        <v>0</v>
      </c>
      <c r="H41" s="130">
        <f t="shared" ref="H41" si="18">H38-H39+H40</f>
        <v>0</v>
      </c>
      <c r="I41" s="39">
        <v>0</v>
      </c>
      <c r="J41" s="130">
        <v>0</v>
      </c>
    </row>
    <row r="43" spans="1:10" s="107" customFormat="1" x14ac:dyDescent="0.25">
      <c r="A43" s="148"/>
      <c r="B43" s="149"/>
      <c r="C43" s="149"/>
      <c r="D43" s="149"/>
      <c r="E43" s="149"/>
      <c r="F43" s="149"/>
      <c r="G43" s="149"/>
      <c r="H43" s="149"/>
      <c r="I43" s="149"/>
      <c r="J43" s="149"/>
    </row>
  </sheetData>
  <mergeCells count="31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8"/>
  <sheetViews>
    <sheetView topLeftCell="A34" workbookViewId="0">
      <selection activeCell="M117" sqref="M1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07" customWidth="1"/>
    <col min="7" max="7" width="25.28515625" customWidth="1"/>
    <col min="8" max="8" width="15.5703125" customWidth="1"/>
    <col min="9" max="9" width="15.7109375" style="107" customWidth="1"/>
  </cols>
  <sheetData>
    <row r="1" spans="1:10" ht="42" customHeight="1" x14ac:dyDescent="0.25">
      <c r="A1" s="176" t="s">
        <v>269</v>
      </c>
      <c r="B1" s="190"/>
      <c r="C1" s="190"/>
      <c r="D1" s="190"/>
      <c r="E1" s="190"/>
      <c r="F1" s="190"/>
      <c r="G1" s="190"/>
      <c r="H1" s="190"/>
      <c r="I1" s="147"/>
      <c r="J1" s="141"/>
    </row>
    <row r="2" spans="1:10" ht="18" customHeight="1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10" ht="15.75" x14ac:dyDescent="0.25">
      <c r="A3" s="197" t="s">
        <v>21</v>
      </c>
      <c r="B3" s="197"/>
      <c r="C3" s="197"/>
      <c r="D3" s="197"/>
      <c r="E3" s="197"/>
      <c r="F3" s="197"/>
      <c r="G3" s="199"/>
      <c r="H3" s="199"/>
      <c r="I3" s="143"/>
    </row>
    <row r="4" spans="1:10" ht="18" x14ac:dyDescent="0.25">
      <c r="A4" s="49"/>
      <c r="B4" s="49"/>
      <c r="C4" s="49"/>
      <c r="D4" s="49"/>
      <c r="E4" s="49"/>
      <c r="F4" s="49"/>
      <c r="G4" s="50"/>
      <c r="H4" s="50"/>
      <c r="I4" s="50"/>
    </row>
    <row r="5" spans="1:10" ht="18" customHeight="1" x14ac:dyDescent="0.25">
      <c r="A5" s="197" t="s">
        <v>7</v>
      </c>
      <c r="B5" s="200"/>
      <c r="C5" s="200"/>
      <c r="D5" s="200"/>
      <c r="E5" s="200"/>
      <c r="F5" s="200"/>
      <c r="G5" s="200"/>
      <c r="H5" s="200"/>
      <c r="I5" s="144"/>
    </row>
    <row r="6" spans="1:10" ht="18" x14ac:dyDescent="0.25">
      <c r="A6" s="49"/>
      <c r="B6" s="49"/>
      <c r="C6" s="49"/>
      <c r="D6" s="49"/>
      <c r="E6" s="49"/>
      <c r="F6" s="49"/>
      <c r="G6" s="50"/>
      <c r="H6" s="50"/>
      <c r="I6" s="50"/>
    </row>
    <row r="7" spans="1:10" x14ac:dyDescent="0.25">
      <c r="A7" s="197" t="s">
        <v>232</v>
      </c>
      <c r="B7" s="198"/>
      <c r="C7" s="198"/>
      <c r="D7" s="198"/>
      <c r="E7" s="198"/>
      <c r="F7" s="198"/>
      <c r="G7" s="198"/>
      <c r="H7" s="198"/>
      <c r="I7" s="142"/>
    </row>
    <row r="8" spans="1:10" ht="18" x14ac:dyDescent="0.25">
      <c r="A8" s="49"/>
      <c r="B8" s="49"/>
      <c r="C8" s="49"/>
      <c r="D8" s="49"/>
      <c r="E8" s="49"/>
      <c r="F8" s="49"/>
      <c r="G8" s="50"/>
      <c r="H8" s="50"/>
      <c r="I8" s="50"/>
    </row>
    <row r="9" spans="1:10" ht="25.5" x14ac:dyDescent="0.25">
      <c r="A9" s="191" t="s">
        <v>216</v>
      </c>
      <c r="B9" s="192"/>
      <c r="C9" s="192"/>
      <c r="D9" s="193"/>
      <c r="E9" s="118" t="s">
        <v>251</v>
      </c>
      <c r="F9" s="51" t="s">
        <v>268</v>
      </c>
      <c r="G9" s="119" t="s">
        <v>267</v>
      </c>
      <c r="H9" s="119" t="s">
        <v>252</v>
      </c>
      <c r="I9" s="119" t="s">
        <v>252</v>
      </c>
    </row>
    <row r="10" spans="1:10" s="107" customFormat="1" ht="9" customHeight="1" x14ac:dyDescent="0.25">
      <c r="A10" s="194" t="s">
        <v>248</v>
      </c>
      <c r="B10" s="195"/>
      <c r="C10" s="195"/>
      <c r="D10" s="196"/>
      <c r="E10" s="150" t="s">
        <v>249</v>
      </c>
      <c r="F10" s="151" t="s">
        <v>250</v>
      </c>
      <c r="G10" s="151" t="s">
        <v>253</v>
      </c>
      <c r="H10" s="146" t="s">
        <v>254</v>
      </c>
      <c r="I10" s="146" t="s">
        <v>255</v>
      </c>
    </row>
    <row r="11" spans="1:10" s="107" customFormat="1" x14ac:dyDescent="0.25">
      <c r="A11" s="83"/>
      <c r="B11" s="83"/>
      <c r="C11" s="83"/>
      <c r="D11" s="80" t="s">
        <v>0</v>
      </c>
      <c r="E11" s="86">
        <f>E12</f>
        <v>1742455.3200000003</v>
      </c>
      <c r="F11" s="86">
        <f t="shared" ref="F11:G11" si="0">F12</f>
        <v>13668353</v>
      </c>
      <c r="G11" s="86">
        <f t="shared" si="0"/>
        <v>2019666.5899999999</v>
      </c>
      <c r="H11" s="86">
        <f>G11/E11*100</f>
        <v>115.90923261091133</v>
      </c>
      <c r="I11" s="86">
        <f>G11/F11*100</f>
        <v>14.776224977508262</v>
      </c>
    </row>
    <row r="12" spans="1:10" ht="20.25" customHeight="1" x14ac:dyDescent="0.25">
      <c r="A12" s="52">
        <v>6</v>
      </c>
      <c r="B12" s="52"/>
      <c r="C12" s="52"/>
      <c r="D12" s="53" t="s">
        <v>1</v>
      </c>
      <c r="E12" s="54">
        <f>E13+E21+E26+E29+E35+E19</f>
        <v>1742455.3200000003</v>
      </c>
      <c r="F12" s="54">
        <f>F13+F21+F26+F29+F35</f>
        <v>13668353</v>
      </c>
      <c r="G12" s="54">
        <f>G13+G21+G26+G29+G35</f>
        <v>2019666.5899999999</v>
      </c>
      <c r="H12" s="54">
        <f t="shared" ref="H12:H13" si="1">G12/E12*100</f>
        <v>115.90923261091133</v>
      </c>
      <c r="I12" s="54">
        <f t="shared" ref="I12" si="2">G12/F12*100</f>
        <v>14.776224977508262</v>
      </c>
    </row>
    <row r="13" spans="1:10" s="35" customFormat="1" ht="37.5" customHeight="1" x14ac:dyDescent="0.25">
      <c r="A13" s="55"/>
      <c r="B13" s="55">
        <v>63</v>
      </c>
      <c r="C13" s="55"/>
      <c r="D13" s="55" t="s">
        <v>27</v>
      </c>
      <c r="E13" s="56">
        <f>E14+E17-E19</f>
        <v>1501350.56</v>
      </c>
      <c r="F13" s="56">
        <v>4895820</v>
      </c>
      <c r="G13" s="56">
        <f>G14+G17+G19</f>
        <v>1691037.58</v>
      </c>
      <c r="H13" s="56">
        <f t="shared" si="1"/>
        <v>112.63442563341101</v>
      </c>
      <c r="I13" s="56">
        <f>G13/F13*100</f>
        <v>34.540436127145199</v>
      </c>
    </row>
    <row r="14" spans="1:10" s="35" customFormat="1" ht="37.5" customHeight="1" x14ac:dyDescent="0.25">
      <c r="A14" s="55"/>
      <c r="B14" s="55">
        <v>636</v>
      </c>
      <c r="C14" s="55"/>
      <c r="D14" s="55" t="s">
        <v>43</v>
      </c>
      <c r="E14" s="56">
        <f t="shared" ref="E14:G14" si="3">E15+E16</f>
        <v>1501350.56</v>
      </c>
      <c r="F14" s="56"/>
      <c r="G14" s="56">
        <f t="shared" si="3"/>
        <v>1690437.58</v>
      </c>
      <c r="H14" s="56"/>
      <c r="I14" s="56"/>
    </row>
    <row r="15" spans="1:10" ht="37.5" customHeight="1" x14ac:dyDescent="0.25">
      <c r="A15" s="55"/>
      <c r="B15" s="57">
        <v>6361</v>
      </c>
      <c r="C15" s="55"/>
      <c r="D15" s="57" t="s">
        <v>44</v>
      </c>
      <c r="E15" s="59">
        <v>1486520.37</v>
      </c>
      <c r="F15" s="60"/>
      <c r="G15" s="60">
        <v>1686019.11</v>
      </c>
      <c r="H15" s="60"/>
      <c r="I15" s="60"/>
    </row>
    <row r="16" spans="1:10" ht="56.25" customHeight="1" x14ac:dyDescent="0.25">
      <c r="A16" s="55"/>
      <c r="B16" s="57">
        <v>6362</v>
      </c>
      <c r="C16" s="55"/>
      <c r="D16" s="57" t="s">
        <v>45</v>
      </c>
      <c r="E16" s="59">
        <v>14830.19</v>
      </c>
      <c r="F16" s="61"/>
      <c r="G16" s="60">
        <v>4418.47</v>
      </c>
      <c r="H16" s="60"/>
      <c r="I16" s="60"/>
    </row>
    <row r="17" spans="1:9" s="107" customFormat="1" ht="56.25" customHeight="1" x14ac:dyDescent="0.25">
      <c r="A17" s="55"/>
      <c r="B17" s="55">
        <v>638</v>
      </c>
      <c r="C17" s="55"/>
      <c r="D17" s="55" t="s">
        <v>270</v>
      </c>
      <c r="E17" s="56">
        <f>E18</f>
        <v>21.6</v>
      </c>
      <c r="F17" s="56"/>
      <c r="G17" s="56">
        <v>0</v>
      </c>
      <c r="H17" s="56" t="s">
        <v>258</v>
      </c>
      <c r="I17" s="56" t="s">
        <v>258</v>
      </c>
    </row>
    <row r="18" spans="1:9" s="107" customFormat="1" ht="56.25" customHeight="1" x14ac:dyDescent="0.25">
      <c r="A18" s="55"/>
      <c r="B18" s="57">
        <v>6381</v>
      </c>
      <c r="C18" s="55"/>
      <c r="D18" s="57" t="s">
        <v>271</v>
      </c>
      <c r="E18" s="59">
        <v>21.6</v>
      </c>
      <c r="F18" s="60"/>
      <c r="G18" s="60">
        <v>0</v>
      </c>
      <c r="H18" s="60" t="s">
        <v>258</v>
      </c>
      <c r="I18" s="60" t="s">
        <v>258</v>
      </c>
    </row>
    <row r="19" spans="1:9" s="35" customFormat="1" ht="37.5" customHeight="1" x14ac:dyDescent="0.25">
      <c r="A19" s="55"/>
      <c r="B19" s="55">
        <v>639</v>
      </c>
      <c r="C19" s="55"/>
      <c r="D19" s="55" t="s">
        <v>262</v>
      </c>
      <c r="E19" s="56">
        <f>E20</f>
        <v>21.6</v>
      </c>
      <c r="F19" s="56"/>
      <c r="G19" s="56">
        <f>G20</f>
        <v>600</v>
      </c>
      <c r="H19" s="56" t="s">
        <v>258</v>
      </c>
      <c r="I19" s="56" t="s">
        <v>258</v>
      </c>
    </row>
    <row r="20" spans="1:9" s="107" customFormat="1" ht="37.5" customHeight="1" x14ac:dyDescent="0.25">
      <c r="A20" s="55"/>
      <c r="B20" s="57">
        <v>6391</v>
      </c>
      <c r="C20" s="55"/>
      <c r="D20" s="57" t="s">
        <v>263</v>
      </c>
      <c r="E20" s="59">
        <v>21.6</v>
      </c>
      <c r="F20" s="60"/>
      <c r="G20" s="60">
        <v>600</v>
      </c>
      <c r="H20" s="60" t="s">
        <v>258</v>
      </c>
      <c r="I20" s="60" t="s">
        <v>258</v>
      </c>
    </row>
    <row r="21" spans="1:9" s="35" customFormat="1" ht="37.5" customHeight="1" x14ac:dyDescent="0.25">
      <c r="A21" s="55"/>
      <c r="B21" s="55">
        <v>64</v>
      </c>
      <c r="C21" s="55"/>
      <c r="D21" s="55" t="s">
        <v>37</v>
      </c>
      <c r="E21" s="56">
        <f>E22+E24</f>
        <v>63.99</v>
      </c>
      <c r="F21" s="56">
        <v>3000</v>
      </c>
      <c r="G21" s="56">
        <f>G22+G24</f>
        <v>66.88</v>
      </c>
      <c r="H21" s="56" t="s">
        <v>258</v>
      </c>
      <c r="I21" s="56">
        <f>G21/F21*100</f>
        <v>2.2293333333333329</v>
      </c>
    </row>
    <row r="22" spans="1:9" s="35" customFormat="1" ht="37.5" customHeight="1" x14ac:dyDescent="0.25">
      <c r="A22" s="55"/>
      <c r="B22" s="55">
        <v>641</v>
      </c>
      <c r="C22" s="55"/>
      <c r="D22" s="55" t="s">
        <v>38</v>
      </c>
      <c r="E22" s="56">
        <f t="shared" ref="E21:G24" si="4">E23</f>
        <v>0.27</v>
      </c>
      <c r="F22" s="56"/>
      <c r="G22" s="56">
        <f t="shared" si="4"/>
        <v>0.88</v>
      </c>
      <c r="H22" s="56"/>
      <c r="I22" s="56"/>
    </row>
    <row r="23" spans="1:9" ht="37.5" customHeight="1" x14ac:dyDescent="0.25">
      <c r="A23" s="55"/>
      <c r="B23" s="57">
        <v>6413</v>
      </c>
      <c r="C23" s="55"/>
      <c r="D23" s="57" t="s">
        <v>39</v>
      </c>
      <c r="E23" s="58">
        <v>0.27</v>
      </c>
      <c r="F23" s="58"/>
      <c r="G23" s="58">
        <v>0.88</v>
      </c>
      <c r="H23" s="58"/>
      <c r="I23" s="58"/>
    </row>
    <row r="24" spans="1:9" s="107" customFormat="1" ht="37.5" customHeight="1" x14ac:dyDescent="0.25">
      <c r="A24" s="55"/>
      <c r="B24" s="55">
        <v>642</v>
      </c>
      <c r="C24" s="55"/>
      <c r="D24" s="55" t="s">
        <v>38</v>
      </c>
      <c r="E24" s="56">
        <f t="shared" si="4"/>
        <v>63.72</v>
      </c>
      <c r="F24" s="56"/>
      <c r="G24" s="56">
        <f t="shared" si="4"/>
        <v>66</v>
      </c>
      <c r="H24" s="56"/>
      <c r="I24" s="56"/>
    </row>
    <row r="25" spans="1:9" s="107" customFormat="1" ht="37.5" customHeight="1" x14ac:dyDescent="0.25">
      <c r="A25" s="55"/>
      <c r="B25" s="57">
        <v>6422</v>
      </c>
      <c r="C25" s="55"/>
      <c r="D25" s="57" t="s">
        <v>272</v>
      </c>
      <c r="E25" s="58">
        <v>63.72</v>
      </c>
      <c r="F25" s="58"/>
      <c r="G25" s="58">
        <v>66</v>
      </c>
      <c r="H25" s="58"/>
      <c r="I25" s="58"/>
    </row>
    <row r="26" spans="1:9" s="35" customFormat="1" ht="60.75" customHeight="1" x14ac:dyDescent="0.25">
      <c r="A26" s="55"/>
      <c r="B26" s="55">
        <v>65</v>
      </c>
      <c r="C26" s="55"/>
      <c r="D26" s="55" t="s">
        <v>40</v>
      </c>
      <c r="E26" s="56">
        <f t="shared" ref="E26:G27" si="5">E27</f>
        <v>65853.850000000006</v>
      </c>
      <c r="F26" s="56">
        <v>121900</v>
      </c>
      <c r="G26" s="56">
        <f t="shared" si="5"/>
        <v>75732.289999999994</v>
      </c>
      <c r="H26" s="56">
        <f t="shared" ref="H26" si="6">G26/E26*100</f>
        <v>115.00055046136252</v>
      </c>
      <c r="I26" s="56">
        <f>G26/F26*100</f>
        <v>62.126570959803104</v>
      </c>
    </row>
    <row r="27" spans="1:9" s="35" customFormat="1" ht="37.5" customHeight="1" x14ac:dyDescent="0.25">
      <c r="A27" s="55"/>
      <c r="B27" s="55">
        <v>652</v>
      </c>
      <c r="C27" s="55"/>
      <c r="D27" s="55" t="s">
        <v>41</v>
      </c>
      <c r="E27" s="56">
        <f t="shared" si="5"/>
        <v>65853.850000000006</v>
      </c>
      <c r="F27" s="56"/>
      <c r="G27" s="56">
        <f t="shared" si="5"/>
        <v>75732.289999999994</v>
      </c>
      <c r="H27" s="56"/>
      <c r="I27" s="56"/>
    </row>
    <row r="28" spans="1:9" ht="37.5" customHeight="1" x14ac:dyDescent="0.25">
      <c r="A28" s="55"/>
      <c r="B28" s="57">
        <v>6526</v>
      </c>
      <c r="C28" s="55"/>
      <c r="D28" s="57" t="s">
        <v>42</v>
      </c>
      <c r="E28" s="59">
        <v>65853.850000000006</v>
      </c>
      <c r="F28" s="60"/>
      <c r="G28" s="60">
        <v>75732.289999999994</v>
      </c>
      <c r="H28" s="60"/>
      <c r="I28" s="60"/>
    </row>
    <row r="29" spans="1:9" s="35" customFormat="1" ht="37.5" customHeight="1" x14ac:dyDescent="0.25">
      <c r="A29" s="65"/>
      <c r="B29" s="65">
        <v>66</v>
      </c>
      <c r="C29" s="64"/>
      <c r="D29" s="55" t="s">
        <v>34</v>
      </c>
      <c r="E29" s="66">
        <f>E30+E32</f>
        <v>8381</v>
      </c>
      <c r="F29" s="66">
        <v>18680</v>
      </c>
      <c r="G29" s="66">
        <f>G30+G32</f>
        <v>10413.65</v>
      </c>
      <c r="H29" s="66">
        <f t="shared" ref="H29" si="7">G29/E29*100</f>
        <v>124.25307242572485</v>
      </c>
      <c r="I29" s="66">
        <f>G29/F29*100</f>
        <v>55.747591006423981</v>
      </c>
    </row>
    <row r="30" spans="1:9" s="35" customFormat="1" ht="37.5" customHeight="1" x14ac:dyDescent="0.25">
      <c r="A30" s="65"/>
      <c r="B30" s="65">
        <v>661</v>
      </c>
      <c r="C30" s="64"/>
      <c r="D30" s="55" t="s">
        <v>35</v>
      </c>
      <c r="E30" s="66">
        <f>E31</f>
        <v>3121</v>
      </c>
      <c r="F30" s="66"/>
      <c r="G30" s="66">
        <f>G31</f>
        <v>4953.6499999999996</v>
      </c>
      <c r="H30" s="66"/>
      <c r="I30" s="66"/>
    </row>
    <row r="31" spans="1:9" ht="37.5" customHeight="1" x14ac:dyDescent="0.25">
      <c r="A31" s="62"/>
      <c r="B31" s="62">
        <v>6615</v>
      </c>
      <c r="C31" s="64"/>
      <c r="D31" s="62" t="s">
        <v>36</v>
      </c>
      <c r="E31" s="59">
        <v>3121</v>
      </c>
      <c r="F31" s="60"/>
      <c r="G31" s="60">
        <v>4953.6499999999996</v>
      </c>
      <c r="H31" s="60"/>
      <c r="I31" s="60"/>
    </row>
    <row r="32" spans="1:9" s="35" customFormat="1" ht="27" customHeight="1" x14ac:dyDescent="0.25">
      <c r="A32" s="65"/>
      <c r="B32" s="65">
        <v>663</v>
      </c>
      <c r="C32" s="64"/>
      <c r="D32" s="67" t="s">
        <v>46</v>
      </c>
      <c r="E32" s="66">
        <f t="shared" ref="E32:G32" si="8">E33+E34</f>
        <v>5260</v>
      </c>
      <c r="F32" s="66"/>
      <c r="G32" s="66">
        <f t="shared" si="8"/>
        <v>5460</v>
      </c>
      <c r="H32" s="66"/>
      <c r="I32" s="66"/>
    </row>
    <row r="33" spans="1:9" ht="27" customHeight="1" x14ac:dyDescent="0.25">
      <c r="A33" s="68"/>
      <c r="B33" s="69">
        <v>6631</v>
      </c>
      <c r="C33" s="70"/>
      <c r="D33" s="71" t="s">
        <v>47</v>
      </c>
      <c r="E33" s="59">
        <v>5260</v>
      </c>
      <c r="F33" s="60"/>
      <c r="G33" s="60">
        <v>5460</v>
      </c>
      <c r="H33" s="60"/>
      <c r="I33" s="60"/>
    </row>
    <row r="34" spans="1:9" ht="27" customHeight="1" x14ac:dyDescent="0.25">
      <c r="A34" s="57"/>
      <c r="B34" s="57">
        <v>6632</v>
      </c>
      <c r="C34" s="57"/>
      <c r="D34" s="71" t="s">
        <v>48</v>
      </c>
      <c r="E34" s="59">
        <v>0</v>
      </c>
      <c r="F34" s="60"/>
      <c r="G34" s="60"/>
      <c r="H34" s="60"/>
      <c r="I34" s="60"/>
    </row>
    <row r="35" spans="1:9" s="35" customFormat="1" ht="38.25" x14ac:dyDescent="0.25">
      <c r="A35" s="55"/>
      <c r="B35" s="55">
        <v>67</v>
      </c>
      <c r="C35" s="55"/>
      <c r="D35" s="55" t="s">
        <v>28</v>
      </c>
      <c r="E35" s="56">
        <f t="shared" ref="E35:G35" si="9">E36</f>
        <v>166784.31999999998</v>
      </c>
      <c r="F35" s="56">
        <v>8628953</v>
      </c>
      <c r="G35" s="56">
        <f t="shared" si="9"/>
        <v>242416.19</v>
      </c>
      <c r="H35" s="56">
        <f t="shared" ref="H35" si="10">G35/E35*100</f>
        <v>145.34711056770806</v>
      </c>
      <c r="I35" s="56">
        <f>G35/F35*100</f>
        <v>2.8093349216295418</v>
      </c>
    </row>
    <row r="36" spans="1:9" s="35" customFormat="1" ht="38.25" x14ac:dyDescent="0.25">
      <c r="A36" s="55"/>
      <c r="B36" s="55">
        <v>671</v>
      </c>
      <c r="C36" s="55"/>
      <c r="D36" s="55" t="s">
        <v>31</v>
      </c>
      <c r="E36" s="56">
        <f t="shared" ref="E36:G36" si="11">E37+E38</f>
        <v>166784.31999999998</v>
      </c>
      <c r="F36" s="56"/>
      <c r="G36" s="56">
        <f t="shared" si="11"/>
        <v>242416.19</v>
      </c>
      <c r="H36" s="56"/>
      <c r="I36" s="56"/>
    </row>
    <row r="37" spans="1:9" ht="38.25" x14ac:dyDescent="0.25">
      <c r="A37" s="55"/>
      <c r="B37" s="57">
        <v>6711</v>
      </c>
      <c r="C37" s="57"/>
      <c r="D37" s="57" t="s">
        <v>33</v>
      </c>
      <c r="E37" s="59">
        <v>163694.32999999999</v>
      </c>
      <c r="F37" s="60"/>
      <c r="G37" s="60">
        <v>216151.19</v>
      </c>
      <c r="H37" s="60"/>
      <c r="I37" s="60"/>
    </row>
    <row r="38" spans="1:9" ht="25.5" x14ac:dyDescent="0.25">
      <c r="A38" s="55"/>
      <c r="B38" s="57">
        <v>6712</v>
      </c>
      <c r="C38" s="57"/>
      <c r="D38" s="57" t="s">
        <v>32</v>
      </c>
      <c r="E38" s="59">
        <v>3089.99</v>
      </c>
      <c r="F38" s="60"/>
      <c r="G38" s="60">
        <v>26265</v>
      </c>
      <c r="H38" s="60"/>
      <c r="I38" s="60"/>
    </row>
    <row r="39" spans="1:9" ht="20.25" customHeight="1" x14ac:dyDescent="0.25">
      <c r="A39" s="52">
        <v>9</v>
      </c>
      <c r="B39" s="52"/>
      <c r="C39" s="52"/>
      <c r="D39" s="53" t="s">
        <v>180</v>
      </c>
      <c r="E39" s="54">
        <f>E40</f>
        <v>-19937.8</v>
      </c>
      <c r="F39" s="54">
        <f t="shared" ref="E39:G41" si="12">F40</f>
        <v>0</v>
      </c>
      <c r="G39" s="54">
        <f t="shared" si="12"/>
        <v>-9941.89</v>
      </c>
      <c r="H39" s="54">
        <f t="shared" ref="H39:H40" si="13">G39/E39*100</f>
        <v>49.86452868420789</v>
      </c>
      <c r="I39" s="54" t="e">
        <f t="shared" ref="I39:I40" si="14">G39/F39*100</f>
        <v>#DIV/0!</v>
      </c>
    </row>
    <row r="40" spans="1:9" s="35" customFormat="1" ht="41.25" customHeight="1" x14ac:dyDescent="0.25">
      <c r="A40" s="65"/>
      <c r="B40" s="55">
        <v>92</v>
      </c>
      <c r="C40" s="55"/>
      <c r="D40" s="55" t="s">
        <v>181</v>
      </c>
      <c r="E40" s="56">
        <f t="shared" si="12"/>
        <v>-19937.8</v>
      </c>
      <c r="F40" s="56">
        <v>0</v>
      </c>
      <c r="G40" s="56">
        <f t="shared" si="12"/>
        <v>-9941.89</v>
      </c>
      <c r="H40" s="56">
        <f t="shared" si="13"/>
        <v>49.86452868420789</v>
      </c>
      <c r="I40" s="56" t="e">
        <f t="shared" si="14"/>
        <v>#DIV/0!</v>
      </c>
    </row>
    <row r="41" spans="1:9" s="35" customFormat="1" ht="27" customHeight="1" x14ac:dyDescent="0.25">
      <c r="A41" s="65"/>
      <c r="B41" s="65">
        <v>922</v>
      </c>
      <c r="C41" s="64"/>
      <c r="D41" s="67" t="s">
        <v>182</v>
      </c>
      <c r="E41" s="66">
        <v>-19937.8</v>
      </c>
      <c r="F41" s="66"/>
      <c r="G41" s="66">
        <f>G42-G43</f>
        <v>-9941.89</v>
      </c>
      <c r="H41" s="66"/>
      <c r="I41" s="66"/>
    </row>
    <row r="42" spans="1:9" ht="27" customHeight="1" x14ac:dyDescent="0.25">
      <c r="A42" s="68"/>
      <c r="B42" s="69">
        <v>9221</v>
      </c>
      <c r="C42" s="70"/>
      <c r="D42" s="71" t="s">
        <v>183</v>
      </c>
      <c r="E42" s="58">
        <v>0</v>
      </c>
      <c r="F42" s="58"/>
      <c r="G42" s="58">
        <v>0</v>
      </c>
      <c r="H42" s="58"/>
      <c r="I42" s="58"/>
    </row>
    <row r="43" spans="1:9" ht="27" customHeight="1" x14ac:dyDescent="0.25">
      <c r="A43" s="68"/>
      <c r="B43" s="69">
        <v>9222</v>
      </c>
      <c r="C43" s="70"/>
      <c r="D43" s="71" t="s">
        <v>184</v>
      </c>
      <c r="E43" s="58">
        <v>19937.8</v>
      </c>
      <c r="F43" s="58"/>
      <c r="G43" s="58">
        <v>9941.89</v>
      </c>
      <c r="H43" s="58"/>
      <c r="I43" s="58"/>
    </row>
    <row r="44" spans="1:9" x14ac:dyDescent="0.25">
      <c r="A44" s="83"/>
      <c r="B44" s="83"/>
      <c r="C44" s="83"/>
      <c r="D44" s="80" t="s">
        <v>233</v>
      </c>
      <c r="E44" s="86">
        <f>E12+E39</f>
        <v>1722517.5200000003</v>
      </c>
      <c r="F44" s="86">
        <f>F12+F39</f>
        <v>13668353</v>
      </c>
      <c r="G44" s="86">
        <f>G12+G39</f>
        <v>2009724.7</v>
      </c>
      <c r="H44" s="86">
        <f t="shared" ref="H44" si="15">G44/E44*100</f>
        <v>116.67368701132281</v>
      </c>
      <c r="I44" s="86">
        <f>G44/F44*100</f>
        <v>14.703488415904975</v>
      </c>
    </row>
    <row r="45" spans="1:9" ht="27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</row>
    <row r="46" spans="1:9" s="107" customFormat="1" ht="27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</row>
    <row r="47" spans="1:9" x14ac:dyDescent="0.25">
      <c r="A47" s="81"/>
      <c r="B47" s="81"/>
      <c r="C47" s="81"/>
      <c r="D47" s="81"/>
      <c r="E47" s="81"/>
      <c r="F47" s="81"/>
      <c r="G47" s="81"/>
      <c r="H47" s="81"/>
      <c r="I47" s="81"/>
    </row>
    <row r="48" spans="1:9" x14ac:dyDescent="0.25">
      <c r="A48" s="81"/>
      <c r="B48" s="81"/>
      <c r="C48" s="81"/>
      <c r="D48" s="81"/>
      <c r="E48" s="81"/>
      <c r="F48" s="81"/>
      <c r="G48" s="81"/>
      <c r="H48" s="81"/>
      <c r="I48" s="81"/>
    </row>
    <row r="49" spans="1:9" x14ac:dyDescent="0.25">
      <c r="A49" s="81"/>
      <c r="B49" s="81"/>
      <c r="C49" s="81"/>
      <c r="D49" s="81"/>
      <c r="E49" s="81"/>
      <c r="F49" s="81"/>
      <c r="G49" s="81"/>
      <c r="H49" s="81"/>
      <c r="I49" s="81"/>
    </row>
    <row r="50" spans="1:9" ht="15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</row>
    <row r="51" spans="1:9" ht="15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</row>
    <row r="52" spans="1:9" x14ac:dyDescent="0.25">
      <c r="A52" s="197" t="s">
        <v>234</v>
      </c>
      <c r="B52" s="198"/>
      <c r="C52" s="198"/>
      <c r="D52" s="198"/>
      <c r="E52" s="198"/>
      <c r="F52" s="198"/>
      <c r="G52" s="198"/>
      <c r="H52" s="198"/>
      <c r="I52" s="142"/>
    </row>
    <row r="53" spans="1:9" x14ac:dyDescent="0.25">
      <c r="A53" s="82"/>
      <c r="B53" s="82"/>
      <c r="C53" s="82"/>
      <c r="D53" s="82"/>
      <c r="E53" s="82"/>
      <c r="F53" s="82"/>
      <c r="G53" s="50"/>
      <c r="H53" s="50"/>
      <c r="I53" s="50"/>
    </row>
    <row r="54" spans="1:9" ht="25.5" x14ac:dyDescent="0.25">
      <c r="A54" s="191" t="s">
        <v>216</v>
      </c>
      <c r="B54" s="192"/>
      <c r="C54" s="192"/>
      <c r="D54" s="193"/>
      <c r="E54" s="118" t="s">
        <v>251</v>
      </c>
      <c r="F54" s="51" t="s">
        <v>268</v>
      </c>
      <c r="G54" s="119" t="s">
        <v>267</v>
      </c>
      <c r="H54" s="119" t="s">
        <v>252</v>
      </c>
      <c r="I54" s="119" t="s">
        <v>252</v>
      </c>
    </row>
    <row r="55" spans="1:9" s="107" customFormat="1" ht="9" customHeight="1" x14ac:dyDescent="0.25">
      <c r="A55" s="194" t="s">
        <v>248</v>
      </c>
      <c r="B55" s="195"/>
      <c r="C55" s="195"/>
      <c r="D55" s="196"/>
      <c r="E55" s="150" t="s">
        <v>249</v>
      </c>
      <c r="F55" s="151" t="s">
        <v>250</v>
      </c>
      <c r="G55" s="151" t="s">
        <v>253</v>
      </c>
      <c r="H55" s="146" t="s">
        <v>254</v>
      </c>
      <c r="I55" s="146" t="s">
        <v>255</v>
      </c>
    </row>
    <row r="56" spans="1:9" s="107" customFormat="1" x14ac:dyDescent="0.25">
      <c r="A56" s="83"/>
      <c r="B56" s="83"/>
      <c r="C56" s="83"/>
      <c r="D56" s="80" t="s">
        <v>2</v>
      </c>
      <c r="E56" s="86">
        <f>E57+E114</f>
        <v>1718609.9299999997</v>
      </c>
      <c r="F56" s="86">
        <f t="shared" ref="F56:I56" si="16">F57+F114</f>
        <v>13668953</v>
      </c>
      <c r="G56" s="86">
        <f t="shared" si="16"/>
        <v>2276730.33</v>
      </c>
      <c r="H56" s="86">
        <f>G56/E56*100</f>
        <v>132.47510620400061</v>
      </c>
      <c r="I56" s="86">
        <f>G56/F56*100</f>
        <v>16.656215951580197</v>
      </c>
    </row>
    <row r="57" spans="1:9" s="132" customFormat="1" x14ac:dyDescent="0.25">
      <c r="A57" s="52">
        <v>3</v>
      </c>
      <c r="B57" s="52"/>
      <c r="C57" s="52"/>
      <c r="D57" s="52" t="s">
        <v>12</v>
      </c>
      <c r="E57" s="131">
        <f>E58+E68+E99+E103+E106+E111</f>
        <v>1700689.7499999998</v>
      </c>
      <c r="F57" s="131">
        <f t="shared" ref="F57:I57" si="17">F58+F68+F99+F103+F106+F111</f>
        <v>5581603</v>
      </c>
      <c r="G57" s="131">
        <f t="shared" si="17"/>
        <v>2250152.9500000002</v>
      </c>
      <c r="H57" s="86">
        <f>G57/E57*100</f>
        <v>132.30825610608875</v>
      </c>
      <c r="I57" s="86">
        <f>G57/F57*100</f>
        <v>40.313740515045595</v>
      </c>
    </row>
    <row r="58" spans="1:9" x14ac:dyDescent="0.25">
      <c r="A58" s="55"/>
      <c r="B58" s="73">
        <v>31</v>
      </c>
      <c r="C58" s="57"/>
      <c r="D58" s="73" t="s">
        <v>13</v>
      </c>
      <c r="E58" s="84">
        <f t="shared" ref="E58:I58" si="18">E59+E63+E65</f>
        <v>1344438.97</v>
      </c>
      <c r="F58" s="84">
        <v>3101900</v>
      </c>
      <c r="G58" s="84">
        <f>G59+G63+G65</f>
        <v>1805413.26</v>
      </c>
      <c r="H58" s="84">
        <f t="shared" ref="H58" si="19">G58/E58*100</f>
        <v>134.28748349952991</v>
      </c>
      <c r="I58" s="84">
        <f t="shared" ref="I58" si="20">G58/F58*100</f>
        <v>58.203464328314901</v>
      </c>
    </row>
    <row r="59" spans="1:9" s="35" customFormat="1" x14ac:dyDescent="0.25">
      <c r="A59" s="55"/>
      <c r="B59" s="55">
        <v>311</v>
      </c>
      <c r="C59" s="55"/>
      <c r="D59" s="55" t="s">
        <v>49</v>
      </c>
      <c r="E59" s="84">
        <f>SUM(E60:E62)</f>
        <v>1114546.9099999999</v>
      </c>
      <c r="F59" s="84"/>
      <c r="G59" s="84">
        <f>SUM(G60:G62)</f>
        <v>1503114.83</v>
      </c>
      <c r="H59" s="84"/>
      <c r="I59" s="84"/>
    </row>
    <row r="60" spans="1:9" x14ac:dyDescent="0.25">
      <c r="A60" s="55"/>
      <c r="B60" s="57">
        <v>3111</v>
      </c>
      <c r="C60" s="57"/>
      <c r="D60" s="57" t="s">
        <v>50</v>
      </c>
      <c r="E60" s="74">
        <v>1087791.97</v>
      </c>
      <c r="F60" s="75"/>
      <c r="G60" s="75">
        <v>1480616.69</v>
      </c>
      <c r="H60" s="75"/>
      <c r="I60" s="75"/>
    </row>
    <row r="61" spans="1:9" s="107" customFormat="1" x14ac:dyDescent="0.25">
      <c r="A61" s="55"/>
      <c r="B61" s="57">
        <v>3113</v>
      </c>
      <c r="C61" s="57"/>
      <c r="D61" s="57" t="s">
        <v>273</v>
      </c>
      <c r="E61" s="74">
        <v>25264.42</v>
      </c>
      <c r="F61" s="74"/>
      <c r="G61" s="74">
        <v>22360.83</v>
      </c>
      <c r="H61" s="74"/>
      <c r="I61" s="74"/>
    </row>
    <row r="62" spans="1:9" s="107" customFormat="1" x14ac:dyDescent="0.25">
      <c r="A62" s="55"/>
      <c r="B62" s="57">
        <v>3114</v>
      </c>
      <c r="C62" s="57"/>
      <c r="D62" s="57" t="s">
        <v>274</v>
      </c>
      <c r="E62" s="74">
        <v>1490.52</v>
      </c>
      <c r="F62" s="74"/>
      <c r="G62" s="74">
        <v>137.31</v>
      </c>
      <c r="H62" s="74"/>
      <c r="I62" s="74"/>
    </row>
    <row r="63" spans="1:9" s="35" customFormat="1" x14ac:dyDescent="0.25">
      <c r="A63" s="55"/>
      <c r="B63" s="55">
        <v>312</v>
      </c>
      <c r="C63" s="55"/>
      <c r="D63" s="55" t="s">
        <v>51</v>
      </c>
      <c r="E63" s="84">
        <f t="shared" ref="E63:G63" si="21">E64</f>
        <v>49189.04</v>
      </c>
      <c r="F63" s="84"/>
      <c r="G63" s="84">
        <f t="shared" si="21"/>
        <v>55798.14</v>
      </c>
      <c r="H63" s="84"/>
      <c r="I63" s="84"/>
    </row>
    <row r="64" spans="1:9" x14ac:dyDescent="0.25">
      <c r="A64" s="55"/>
      <c r="B64" s="57">
        <v>3121</v>
      </c>
      <c r="C64" s="57"/>
      <c r="D64" s="57" t="s">
        <v>51</v>
      </c>
      <c r="E64" s="74">
        <v>49189.04</v>
      </c>
      <c r="F64" s="75"/>
      <c r="G64" s="75">
        <v>55798.14</v>
      </c>
      <c r="H64" s="75"/>
      <c r="I64" s="75"/>
    </row>
    <row r="65" spans="1:12" s="35" customFormat="1" x14ac:dyDescent="0.25">
      <c r="A65" s="55"/>
      <c r="B65" s="55">
        <v>313</v>
      </c>
      <c r="C65" s="55"/>
      <c r="D65" s="55" t="s">
        <v>52</v>
      </c>
      <c r="E65" s="84">
        <f>SUM(E66+E67)</f>
        <v>180703.02000000002</v>
      </c>
      <c r="F65" s="84"/>
      <c r="G65" s="84">
        <f>G66+G67</f>
        <v>246500.29</v>
      </c>
      <c r="H65" s="84"/>
      <c r="I65" s="84"/>
    </row>
    <row r="66" spans="1:12" ht="25.5" x14ac:dyDescent="0.25">
      <c r="A66" s="55"/>
      <c r="B66" s="57">
        <v>3132</v>
      </c>
      <c r="C66" s="57"/>
      <c r="D66" s="57" t="s">
        <v>53</v>
      </c>
      <c r="E66" s="74">
        <v>179836.63</v>
      </c>
      <c r="F66" s="75"/>
      <c r="G66" s="75">
        <v>245168.29</v>
      </c>
      <c r="H66" s="75"/>
      <c r="I66" s="75"/>
    </row>
    <row r="67" spans="1:12" s="107" customFormat="1" ht="25.5" x14ac:dyDescent="0.25">
      <c r="A67" s="55"/>
      <c r="B67" s="57">
        <v>3133</v>
      </c>
      <c r="C67" s="57"/>
      <c r="D67" s="57" t="s">
        <v>277</v>
      </c>
      <c r="E67" s="74">
        <v>866.39</v>
      </c>
      <c r="F67" s="74"/>
      <c r="G67" s="74">
        <v>1332</v>
      </c>
      <c r="H67" s="74"/>
      <c r="I67" s="74"/>
    </row>
    <row r="68" spans="1:12" x14ac:dyDescent="0.25">
      <c r="A68" s="62"/>
      <c r="B68" s="64">
        <v>32</v>
      </c>
      <c r="C68" s="64"/>
      <c r="D68" s="64" t="s">
        <v>22</v>
      </c>
      <c r="E68" s="87">
        <f>E69+E74+E81+E91</f>
        <v>338014.23000000004</v>
      </c>
      <c r="F68" s="87">
        <v>2351233</v>
      </c>
      <c r="G68" s="87">
        <f t="shared" ref="G68" si="22">G69+G74+G81+G91</f>
        <v>426971.53</v>
      </c>
      <c r="H68" s="87">
        <f t="shared" ref="H68" si="23">G68/E68*100</f>
        <v>126.31761982328375</v>
      </c>
      <c r="I68" s="87">
        <f>G68/F68*100</f>
        <v>18.159473348664299</v>
      </c>
    </row>
    <row r="69" spans="1:12" s="35" customFormat="1" x14ac:dyDescent="0.25">
      <c r="A69" s="65"/>
      <c r="B69" s="65">
        <v>321</v>
      </c>
      <c r="C69" s="65"/>
      <c r="D69" s="65" t="s">
        <v>54</v>
      </c>
      <c r="E69" s="87">
        <f t="shared" ref="E69:G69" si="24">SUM(E70:E73)</f>
        <v>51237.900000000009</v>
      </c>
      <c r="F69" s="87"/>
      <c r="G69" s="87">
        <f t="shared" si="24"/>
        <v>68620.91</v>
      </c>
      <c r="H69" s="87"/>
      <c r="I69" s="87"/>
    </row>
    <row r="70" spans="1:12" s="33" customFormat="1" x14ac:dyDescent="0.25">
      <c r="A70" s="62"/>
      <c r="B70" s="62">
        <v>3211</v>
      </c>
      <c r="C70" s="62"/>
      <c r="D70" s="62" t="s">
        <v>64</v>
      </c>
      <c r="E70" s="74">
        <v>8343.34</v>
      </c>
      <c r="F70" s="75"/>
      <c r="G70" s="75">
        <v>10473.08</v>
      </c>
      <c r="H70" s="75"/>
      <c r="I70" s="75"/>
      <c r="L70"/>
    </row>
    <row r="71" spans="1:12" s="97" customFormat="1" ht="26.25" x14ac:dyDescent="0.25">
      <c r="A71" s="92"/>
      <c r="B71" s="92">
        <v>3212</v>
      </c>
      <c r="C71" s="92"/>
      <c r="D71" s="96" t="s">
        <v>55</v>
      </c>
      <c r="E71" s="74">
        <v>42030.37</v>
      </c>
      <c r="F71" s="75"/>
      <c r="G71" s="75">
        <v>56829.16</v>
      </c>
      <c r="H71" s="75"/>
      <c r="I71" s="75"/>
      <c r="L71" s="95"/>
    </row>
    <row r="72" spans="1:12" s="33" customFormat="1" x14ac:dyDescent="0.25">
      <c r="A72" s="62"/>
      <c r="B72" s="62">
        <v>3213</v>
      </c>
      <c r="C72" s="62"/>
      <c r="D72" s="62" t="s">
        <v>65</v>
      </c>
      <c r="E72" s="74">
        <v>430.5</v>
      </c>
      <c r="F72" s="75"/>
      <c r="G72" s="75">
        <v>800.67</v>
      </c>
      <c r="H72" s="75"/>
      <c r="I72" s="75"/>
      <c r="L72"/>
    </row>
    <row r="73" spans="1:12" s="33" customFormat="1" x14ac:dyDescent="0.25">
      <c r="A73" s="62"/>
      <c r="B73" s="62">
        <v>3214</v>
      </c>
      <c r="C73" s="62"/>
      <c r="D73" s="62" t="s">
        <v>66</v>
      </c>
      <c r="E73" s="74">
        <v>433.69</v>
      </c>
      <c r="F73" s="75"/>
      <c r="G73" s="75">
        <v>518</v>
      </c>
      <c r="H73" s="75"/>
      <c r="I73" s="75"/>
      <c r="L73"/>
    </row>
    <row r="74" spans="1:12" s="35" customFormat="1" x14ac:dyDescent="0.25">
      <c r="A74" s="65"/>
      <c r="B74" s="65">
        <v>322</v>
      </c>
      <c r="C74" s="64"/>
      <c r="D74" s="67" t="s">
        <v>56</v>
      </c>
      <c r="E74" s="87">
        <f t="shared" ref="E74:G74" si="25">SUM(E75:E80)</f>
        <v>226490.08000000002</v>
      </c>
      <c r="F74" s="87"/>
      <c r="G74" s="87">
        <f t="shared" si="25"/>
        <v>278807.83</v>
      </c>
      <c r="H74" s="87"/>
      <c r="I74" s="87"/>
    </row>
    <row r="75" spans="1:12" x14ac:dyDescent="0.25">
      <c r="A75" s="62"/>
      <c r="B75" s="62">
        <v>3221</v>
      </c>
      <c r="C75" s="63"/>
      <c r="D75" s="76" t="s">
        <v>67</v>
      </c>
      <c r="E75" s="74">
        <v>15554.31</v>
      </c>
      <c r="F75" s="75"/>
      <c r="G75" s="75">
        <v>17219.87</v>
      </c>
      <c r="H75" s="75"/>
      <c r="I75" s="75"/>
    </row>
    <row r="76" spans="1:12" x14ac:dyDescent="0.25">
      <c r="A76" s="62"/>
      <c r="B76" s="62">
        <v>3222</v>
      </c>
      <c r="C76" s="63"/>
      <c r="D76" s="76" t="s">
        <v>68</v>
      </c>
      <c r="E76" s="74">
        <v>168112.35</v>
      </c>
      <c r="F76" s="75"/>
      <c r="G76" s="75">
        <v>221395.61</v>
      </c>
      <c r="H76" s="75"/>
      <c r="I76" s="75"/>
    </row>
    <row r="77" spans="1:12" x14ac:dyDescent="0.25">
      <c r="A77" s="62"/>
      <c r="B77" s="62">
        <v>3223</v>
      </c>
      <c r="C77" s="63"/>
      <c r="D77" s="76" t="s">
        <v>79</v>
      </c>
      <c r="E77" s="74">
        <v>39793.230000000003</v>
      </c>
      <c r="F77" s="75"/>
      <c r="G77" s="75">
        <v>34503.89</v>
      </c>
      <c r="H77" s="75"/>
      <c r="I77" s="75"/>
    </row>
    <row r="78" spans="1:12" x14ac:dyDescent="0.25">
      <c r="A78" s="62"/>
      <c r="B78" s="62">
        <v>3224</v>
      </c>
      <c r="C78" s="63"/>
      <c r="D78" s="76" t="s">
        <v>80</v>
      </c>
      <c r="E78" s="74">
        <v>1892.85</v>
      </c>
      <c r="F78" s="75"/>
      <c r="G78" s="75">
        <v>1983.85</v>
      </c>
      <c r="H78" s="75"/>
      <c r="I78" s="75"/>
    </row>
    <row r="79" spans="1:12" x14ac:dyDescent="0.25">
      <c r="A79" s="62"/>
      <c r="B79" s="62">
        <v>3225</v>
      </c>
      <c r="C79" s="63"/>
      <c r="D79" s="76" t="s">
        <v>57</v>
      </c>
      <c r="E79" s="74">
        <v>884.21</v>
      </c>
      <c r="F79" s="75"/>
      <c r="G79" s="75">
        <v>2704.58</v>
      </c>
      <c r="H79" s="75"/>
      <c r="I79" s="75"/>
    </row>
    <row r="80" spans="1:12" x14ac:dyDescent="0.25">
      <c r="A80" s="62"/>
      <c r="B80" s="62">
        <v>3227</v>
      </c>
      <c r="C80" s="64"/>
      <c r="D80" s="62" t="s">
        <v>81</v>
      </c>
      <c r="E80" s="74">
        <v>253.13</v>
      </c>
      <c r="F80" s="75"/>
      <c r="G80" s="75">
        <v>1000.03</v>
      </c>
      <c r="H80" s="75"/>
      <c r="I80" s="75"/>
    </row>
    <row r="81" spans="1:9" s="35" customFormat="1" x14ac:dyDescent="0.25">
      <c r="A81" s="65"/>
      <c r="B81" s="65">
        <v>323</v>
      </c>
      <c r="C81" s="64"/>
      <c r="D81" s="67" t="s">
        <v>69</v>
      </c>
      <c r="E81" s="87">
        <f t="shared" ref="E81:G81" si="26">SUM(E82:E90)</f>
        <v>49713.39</v>
      </c>
      <c r="F81" s="87"/>
      <c r="G81" s="87">
        <f t="shared" si="26"/>
        <v>56296.7</v>
      </c>
      <c r="H81" s="87"/>
      <c r="I81" s="87"/>
    </row>
    <row r="82" spans="1:9" s="33" customFormat="1" x14ac:dyDescent="0.25">
      <c r="A82" s="62"/>
      <c r="B82" s="62">
        <v>3231</v>
      </c>
      <c r="C82" s="63"/>
      <c r="D82" s="76" t="s">
        <v>105</v>
      </c>
      <c r="E82" s="94">
        <v>2483.0500000000002</v>
      </c>
      <c r="F82" s="94"/>
      <c r="G82" s="94">
        <v>6538.59</v>
      </c>
      <c r="H82" s="94"/>
      <c r="I82" s="94"/>
    </row>
    <row r="83" spans="1:9" x14ac:dyDescent="0.25">
      <c r="A83" s="62"/>
      <c r="B83" s="62">
        <v>3232</v>
      </c>
      <c r="C83" s="63"/>
      <c r="D83" s="76" t="s">
        <v>82</v>
      </c>
      <c r="E83" s="74">
        <v>22405.5</v>
      </c>
      <c r="F83" s="75"/>
      <c r="G83" s="75">
        <v>13130.4</v>
      </c>
      <c r="H83" s="75"/>
      <c r="I83" s="75"/>
    </row>
    <row r="84" spans="1:9" s="107" customFormat="1" x14ac:dyDescent="0.25">
      <c r="A84" s="62"/>
      <c r="B84" s="62">
        <v>3233</v>
      </c>
      <c r="C84" s="63"/>
      <c r="D84" s="76" t="s">
        <v>275</v>
      </c>
      <c r="E84" s="74">
        <v>63.72</v>
      </c>
      <c r="F84" s="75"/>
      <c r="G84" s="75">
        <v>0</v>
      </c>
      <c r="H84" s="75"/>
      <c r="I84" s="75"/>
    </row>
    <row r="85" spans="1:9" x14ac:dyDescent="0.25">
      <c r="A85" s="62"/>
      <c r="B85" s="62">
        <v>3234</v>
      </c>
      <c r="C85" s="63"/>
      <c r="D85" s="76" t="s">
        <v>83</v>
      </c>
      <c r="E85" s="74">
        <v>11776.81</v>
      </c>
      <c r="F85" s="75"/>
      <c r="G85" s="75">
        <v>11130.17</v>
      </c>
      <c r="H85" s="75"/>
      <c r="I85" s="75"/>
    </row>
    <row r="86" spans="1:9" s="107" customFormat="1" x14ac:dyDescent="0.25">
      <c r="A86" s="62"/>
      <c r="B86" s="62">
        <v>3235</v>
      </c>
      <c r="C86" s="63"/>
      <c r="D86" s="76" t="s">
        <v>276</v>
      </c>
      <c r="E86" s="74">
        <v>2564.2399999999998</v>
      </c>
      <c r="F86" s="74"/>
      <c r="G86" s="74">
        <v>4840.55</v>
      </c>
      <c r="H86" s="74"/>
      <c r="I86" s="74"/>
    </row>
    <row r="87" spans="1:9" s="33" customFormat="1" x14ac:dyDescent="0.25">
      <c r="A87" s="62"/>
      <c r="B87" s="62">
        <v>3236</v>
      </c>
      <c r="C87" s="63"/>
      <c r="D87" s="76" t="s">
        <v>84</v>
      </c>
      <c r="E87" s="94">
        <v>700.1</v>
      </c>
      <c r="F87" s="94"/>
      <c r="G87" s="94">
        <v>7922.26</v>
      </c>
      <c r="H87" s="94"/>
      <c r="I87" s="94"/>
    </row>
    <row r="88" spans="1:9" x14ac:dyDescent="0.25">
      <c r="A88" s="62"/>
      <c r="B88" s="62">
        <v>3237</v>
      </c>
      <c r="C88" s="63"/>
      <c r="D88" s="76" t="s">
        <v>70</v>
      </c>
      <c r="E88" s="74">
        <v>1837.5</v>
      </c>
      <c r="F88" s="75"/>
      <c r="G88" s="75">
        <v>2719.57</v>
      </c>
      <c r="H88" s="75"/>
      <c r="I88" s="75"/>
    </row>
    <row r="89" spans="1:9" x14ac:dyDescent="0.25">
      <c r="A89" s="62"/>
      <c r="B89" s="62">
        <v>3238</v>
      </c>
      <c r="C89" s="63"/>
      <c r="D89" s="76" t="s">
        <v>85</v>
      </c>
      <c r="E89" s="98">
        <v>2476.67</v>
      </c>
      <c r="F89" s="98"/>
      <c r="G89" s="98">
        <v>2548.16</v>
      </c>
      <c r="H89" s="98"/>
      <c r="I89" s="98"/>
    </row>
    <row r="90" spans="1:9" x14ac:dyDescent="0.25">
      <c r="A90" s="62"/>
      <c r="B90" s="62">
        <v>3239</v>
      </c>
      <c r="C90" s="63"/>
      <c r="D90" s="76" t="s">
        <v>86</v>
      </c>
      <c r="E90" s="74">
        <v>5405.8</v>
      </c>
      <c r="F90" s="75"/>
      <c r="G90" s="75">
        <v>7467</v>
      </c>
      <c r="H90" s="75"/>
      <c r="I90" s="75"/>
    </row>
    <row r="91" spans="1:9" s="35" customFormat="1" ht="25.5" x14ac:dyDescent="0.25">
      <c r="A91" s="65"/>
      <c r="B91" s="65">
        <v>329</v>
      </c>
      <c r="C91" s="64"/>
      <c r="D91" s="67" t="s">
        <v>59</v>
      </c>
      <c r="E91" s="87">
        <f t="shared" ref="E91:G91" si="27">SUM(E92:E98)</f>
        <v>10572.86</v>
      </c>
      <c r="F91" s="87"/>
      <c r="G91" s="87">
        <f t="shared" si="27"/>
        <v>23246.09</v>
      </c>
      <c r="H91" s="87"/>
      <c r="I91" s="87"/>
    </row>
    <row r="92" spans="1:9" ht="25.5" x14ac:dyDescent="0.25">
      <c r="A92" s="62"/>
      <c r="B92" s="62">
        <v>3291</v>
      </c>
      <c r="C92" s="63"/>
      <c r="D92" s="76" t="s">
        <v>91</v>
      </c>
      <c r="E92" s="98">
        <v>0</v>
      </c>
      <c r="F92" s="98"/>
      <c r="G92" s="98">
        <v>0</v>
      </c>
      <c r="H92" s="98"/>
      <c r="I92" s="98"/>
    </row>
    <row r="93" spans="1:9" x14ac:dyDescent="0.25">
      <c r="A93" s="62"/>
      <c r="B93" s="62">
        <v>3292</v>
      </c>
      <c r="C93" s="63"/>
      <c r="D93" s="76" t="s">
        <v>106</v>
      </c>
      <c r="E93" s="98">
        <v>4390.3100000000004</v>
      </c>
      <c r="F93" s="98"/>
      <c r="G93" s="98">
        <v>4823.3999999999996</v>
      </c>
      <c r="H93" s="98"/>
      <c r="I93" s="98"/>
    </row>
    <row r="94" spans="1:9" x14ac:dyDescent="0.25">
      <c r="A94" s="62"/>
      <c r="B94" s="62">
        <v>3293</v>
      </c>
      <c r="C94" s="63"/>
      <c r="D94" s="76" t="s">
        <v>95</v>
      </c>
      <c r="E94" s="98">
        <v>2003.79</v>
      </c>
      <c r="F94" s="98"/>
      <c r="G94" s="98">
        <v>1214.82</v>
      </c>
      <c r="H94" s="98"/>
      <c r="I94" s="98"/>
    </row>
    <row r="95" spans="1:9" x14ac:dyDescent="0.25">
      <c r="A95" s="62"/>
      <c r="B95" s="62">
        <v>3294</v>
      </c>
      <c r="C95" s="63"/>
      <c r="D95" s="76" t="s">
        <v>87</v>
      </c>
      <c r="E95" s="98">
        <v>153.09</v>
      </c>
      <c r="F95" s="98"/>
      <c r="G95" s="98">
        <v>195</v>
      </c>
      <c r="H95" s="98"/>
      <c r="I95" s="98"/>
    </row>
    <row r="96" spans="1:9" x14ac:dyDescent="0.25">
      <c r="A96" s="62"/>
      <c r="B96" s="62">
        <v>3295</v>
      </c>
      <c r="C96" s="63"/>
      <c r="D96" s="76" t="s">
        <v>58</v>
      </c>
      <c r="E96" s="74">
        <v>99.55</v>
      </c>
      <c r="F96" s="75"/>
      <c r="G96" s="75">
        <v>96.13</v>
      </c>
      <c r="H96" s="75"/>
      <c r="I96" s="75"/>
    </row>
    <row r="97" spans="1:9" x14ac:dyDescent="0.25">
      <c r="A97" s="62"/>
      <c r="B97" s="62">
        <v>3296</v>
      </c>
      <c r="C97" s="63"/>
      <c r="D97" s="76" t="s">
        <v>60</v>
      </c>
      <c r="E97" s="74">
        <v>0</v>
      </c>
      <c r="F97" s="75"/>
      <c r="G97" s="75">
        <v>0</v>
      </c>
      <c r="H97" s="75"/>
      <c r="I97" s="75"/>
    </row>
    <row r="98" spans="1:9" x14ac:dyDescent="0.25">
      <c r="A98" s="62"/>
      <c r="B98" s="62">
        <v>3299</v>
      </c>
      <c r="C98" s="63"/>
      <c r="D98" s="76" t="s">
        <v>59</v>
      </c>
      <c r="E98" s="74">
        <v>3926.12</v>
      </c>
      <c r="F98" s="75"/>
      <c r="G98" s="75">
        <v>16916.740000000002</v>
      </c>
      <c r="H98" s="75"/>
      <c r="I98" s="75"/>
    </row>
    <row r="99" spans="1:9" x14ac:dyDescent="0.25">
      <c r="A99" s="62"/>
      <c r="B99" s="64">
        <v>34</v>
      </c>
      <c r="C99" s="64"/>
      <c r="D99" s="77" t="s">
        <v>61</v>
      </c>
      <c r="E99" s="87">
        <f>E100</f>
        <v>1958.2199999999998</v>
      </c>
      <c r="F99" s="87">
        <v>970</v>
      </c>
      <c r="G99" s="87">
        <f t="shared" ref="G99" si="28">G100</f>
        <v>685.74</v>
      </c>
      <c r="H99" s="87">
        <f t="shared" ref="H99" si="29">G99/E99*100</f>
        <v>35.018537243006406</v>
      </c>
      <c r="I99" s="87">
        <f>G99/F99*100</f>
        <v>70.694845360824743</v>
      </c>
    </row>
    <row r="100" spans="1:9" s="35" customFormat="1" x14ac:dyDescent="0.25">
      <c r="A100" s="65"/>
      <c r="B100" s="65">
        <v>343</v>
      </c>
      <c r="C100" s="64"/>
      <c r="D100" s="67" t="s">
        <v>62</v>
      </c>
      <c r="E100" s="87">
        <f t="shared" ref="E100:G100" si="30">E101+E102</f>
        <v>1958.2199999999998</v>
      </c>
      <c r="F100" s="87"/>
      <c r="G100" s="87">
        <f t="shared" si="30"/>
        <v>685.74</v>
      </c>
      <c r="H100" s="87"/>
      <c r="I100" s="87"/>
    </row>
    <row r="101" spans="1:9" s="95" customFormat="1" ht="26.25" x14ac:dyDescent="0.25">
      <c r="A101" s="92"/>
      <c r="B101" s="92">
        <v>3431</v>
      </c>
      <c r="C101" s="89"/>
      <c r="D101" s="96" t="s">
        <v>88</v>
      </c>
      <c r="E101" s="74">
        <v>555.91999999999996</v>
      </c>
      <c r="F101" s="75"/>
      <c r="G101" s="75">
        <v>685.74</v>
      </c>
      <c r="H101" s="75"/>
      <c r="I101" s="75"/>
    </row>
    <row r="102" spans="1:9" x14ac:dyDescent="0.25">
      <c r="A102" s="62"/>
      <c r="B102" s="62">
        <v>3433</v>
      </c>
      <c r="C102" s="64"/>
      <c r="D102" s="76" t="s">
        <v>63</v>
      </c>
      <c r="E102" s="74">
        <v>1402.3</v>
      </c>
      <c r="F102" s="75"/>
      <c r="G102" s="75">
        <v>0</v>
      </c>
      <c r="H102" s="75"/>
      <c r="I102" s="75"/>
    </row>
    <row r="103" spans="1:9" s="107" customFormat="1" ht="25.5" x14ac:dyDescent="0.25">
      <c r="A103" s="64"/>
      <c r="B103" s="64">
        <v>36</v>
      </c>
      <c r="C103" s="64"/>
      <c r="D103" s="77" t="s">
        <v>259</v>
      </c>
      <c r="E103" s="87">
        <f>E104</f>
        <v>1099.19</v>
      </c>
      <c r="F103" s="87">
        <v>0</v>
      </c>
      <c r="G103" s="87">
        <f t="shared" ref="G103" si="31">G104</f>
        <v>1129.42</v>
      </c>
      <c r="H103" s="87" t="s">
        <v>258</v>
      </c>
      <c r="I103" s="87" t="s">
        <v>258</v>
      </c>
    </row>
    <row r="104" spans="1:9" s="35" customFormat="1" ht="25.5" x14ac:dyDescent="0.25">
      <c r="A104" s="65"/>
      <c r="B104" s="65">
        <v>369</v>
      </c>
      <c r="C104" s="64"/>
      <c r="D104" s="67" t="s">
        <v>264</v>
      </c>
      <c r="E104" s="87">
        <f>E105</f>
        <v>1099.19</v>
      </c>
      <c r="F104" s="87"/>
      <c r="G104" s="87">
        <f>G105</f>
        <v>1129.42</v>
      </c>
      <c r="H104" s="87"/>
      <c r="I104" s="87"/>
    </row>
    <row r="105" spans="1:9" s="107" customFormat="1" ht="25.5" x14ac:dyDescent="0.25">
      <c r="A105" s="62"/>
      <c r="B105" s="62">
        <v>3691</v>
      </c>
      <c r="C105" s="64"/>
      <c r="D105" s="76" t="s">
        <v>265</v>
      </c>
      <c r="E105" s="74">
        <v>1099.19</v>
      </c>
      <c r="F105" s="75"/>
      <c r="G105" s="75">
        <v>1129.42</v>
      </c>
      <c r="H105" s="75"/>
      <c r="I105" s="75"/>
    </row>
    <row r="106" spans="1:9" ht="38.25" x14ac:dyDescent="0.25">
      <c r="A106" s="64"/>
      <c r="B106" s="64">
        <v>37</v>
      </c>
      <c r="C106" s="64"/>
      <c r="D106" s="77" t="s">
        <v>107</v>
      </c>
      <c r="E106" s="87">
        <f>E107</f>
        <v>15179.14</v>
      </c>
      <c r="F106" s="87">
        <v>127500</v>
      </c>
      <c r="G106" s="87">
        <f t="shared" ref="G106" si="32">G107</f>
        <v>15953</v>
      </c>
      <c r="H106" s="87">
        <f t="shared" ref="H106" si="33">G106/E106*100</f>
        <v>105.09818079285125</v>
      </c>
      <c r="I106" s="87">
        <f>G106/F106*100</f>
        <v>12.512156862745098</v>
      </c>
    </row>
    <row r="107" spans="1:9" s="35" customFormat="1" ht="25.5" x14ac:dyDescent="0.25">
      <c r="A107" s="65"/>
      <c r="B107" s="65">
        <v>372</v>
      </c>
      <c r="C107" s="64"/>
      <c r="D107" s="67" t="s">
        <v>76</v>
      </c>
      <c r="E107" s="87">
        <f t="shared" ref="E107:G107" si="34">SUM(E108:E110)</f>
        <v>15179.14</v>
      </c>
      <c r="F107" s="87"/>
      <c r="G107" s="87">
        <f t="shared" si="34"/>
        <v>15953</v>
      </c>
      <c r="H107" s="87"/>
      <c r="I107" s="87"/>
    </row>
    <row r="108" spans="1:9" ht="25.5" x14ac:dyDescent="0.25">
      <c r="A108" s="62"/>
      <c r="B108" s="62">
        <v>3721</v>
      </c>
      <c r="C108" s="64"/>
      <c r="D108" s="76" t="s">
        <v>77</v>
      </c>
      <c r="E108" s="74">
        <v>0</v>
      </c>
      <c r="F108" s="75"/>
      <c r="G108" s="75">
        <v>0</v>
      </c>
      <c r="H108" s="75"/>
      <c r="I108" s="75"/>
    </row>
    <row r="109" spans="1:9" ht="25.5" x14ac:dyDescent="0.25">
      <c r="A109" s="62"/>
      <c r="B109" s="62">
        <v>3722</v>
      </c>
      <c r="C109" s="64"/>
      <c r="D109" s="76" t="s">
        <v>78</v>
      </c>
      <c r="E109" s="74">
        <v>2226.62</v>
      </c>
      <c r="F109" s="75"/>
      <c r="G109" s="75">
        <v>2200.96</v>
      </c>
      <c r="H109" s="75"/>
      <c r="I109" s="75"/>
    </row>
    <row r="110" spans="1:9" ht="25.5" x14ac:dyDescent="0.25">
      <c r="A110" s="62"/>
      <c r="B110" s="62">
        <v>3723</v>
      </c>
      <c r="C110" s="64"/>
      <c r="D110" s="76" t="s">
        <v>92</v>
      </c>
      <c r="E110" s="98">
        <v>12952.52</v>
      </c>
      <c r="F110" s="98"/>
      <c r="G110" s="98">
        <v>13752.04</v>
      </c>
      <c r="H110" s="98"/>
      <c r="I110" s="98"/>
    </row>
    <row r="111" spans="1:9" s="91" customFormat="1" x14ac:dyDescent="0.25">
      <c r="A111" s="88"/>
      <c r="B111" s="88">
        <v>38</v>
      </c>
      <c r="C111" s="89"/>
      <c r="D111" s="90" t="s">
        <v>158</v>
      </c>
      <c r="E111" s="87">
        <f>E112</f>
        <v>0</v>
      </c>
      <c r="F111" s="87">
        <v>0</v>
      </c>
      <c r="G111" s="87">
        <f t="shared" ref="G111" si="35">G112</f>
        <v>0</v>
      </c>
      <c r="H111" s="87"/>
      <c r="I111" s="87"/>
    </row>
    <row r="112" spans="1:9" s="91" customFormat="1" x14ac:dyDescent="0.25">
      <c r="A112" s="88"/>
      <c r="B112" s="88">
        <v>381</v>
      </c>
      <c r="C112" s="89"/>
      <c r="D112" s="90" t="s">
        <v>47</v>
      </c>
      <c r="E112" s="87">
        <f>E113</f>
        <v>0</v>
      </c>
      <c r="F112" s="87"/>
      <c r="G112" s="87">
        <f t="shared" ref="G112" si="36">G113</f>
        <v>0</v>
      </c>
      <c r="H112" s="87"/>
      <c r="I112" s="87"/>
    </row>
    <row r="113" spans="1:9" s="95" customFormat="1" x14ac:dyDescent="0.25">
      <c r="A113" s="92"/>
      <c r="B113" s="92">
        <v>3812</v>
      </c>
      <c r="C113" s="89"/>
      <c r="D113" s="93" t="s">
        <v>240</v>
      </c>
      <c r="E113" s="74">
        <v>0</v>
      </c>
      <c r="F113" s="74"/>
      <c r="G113" s="74">
        <v>0</v>
      </c>
      <c r="H113" s="74"/>
      <c r="I113" s="74"/>
    </row>
    <row r="114" spans="1:9" ht="25.5" x14ac:dyDescent="0.25">
      <c r="A114" s="133">
        <v>4</v>
      </c>
      <c r="B114" s="134"/>
      <c r="C114" s="134"/>
      <c r="D114" s="135" t="s">
        <v>14</v>
      </c>
      <c r="E114" s="136">
        <f>E115+E126</f>
        <v>17920.18</v>
      </c>
      <c r="F114" s="136">
        <f>F115+F126</f>
        <v>8087350</v>
      </c>
      <c r="G114" s="136">
        <f>G115+G126</f>
        <v>26577.38</v>
      </c>
      <c r="H114" s="136">
        <f t="shared" ref="H114:H128" si="37">G114/E114*100</f>
        <v>148.30978260263009</v>
      </c>
      <c r="I114" s="136">
        <f t="shared" ref="I114:I128" si="38">G114/F114*100</f>
        <v>0.32862903175947622</v>
      </c>
    </row>
    <row r="115" spans="1:9" ht="25.5" x14ac:dyDescent="0.25">
      <c r="A115" s="57"/>
      <c r="B115" s="73">
        <v>42</v>
      </c>
      <c r="C115" s="73"/>
      <c r="D115" s="79" t="s">
        <v>29</v>
      </c>
      <c r="E115" s="84">
        <f t="shared" ref="E115:G115" si="39">E116+E118+E124</f>
        <v>0</v>
      </c>
      <c r="F115" s="84">
        <v>7007350</v>
      </c>
      <c r="G115" s="84">
        <f t="shared" si="39"/>
        <v>6827.38</v>
      </c>
      <c r="H115" s="84" t="e">
        <f t="shared" si="37"/>
        <v>#DIV/0!</v>
      </c>
      <c r="I115" s="84">
        <f t="shared" si="38"/>
        <v>9.7431696718445635E-2</v>
      </c>
    </row>
    <row r="116" spans="1:9" s="35" customFormat="1" x14ac:dyDescent="0.25">
      <c r="A116" s="55"/>
      <c r="B116" s="55">
        <v>421</v>
      </c>
      <c r="C116" s="73"/>
      <c r="D116" s="78" t="s">
        <v>89</v>
      </c>
      <c r="E116" s="85">
        <f t="shared" ref="E116:G116" si="40">E117</f>
        <v>0</v>
      </c>
      <c r="F116" s="85"/>
      <c r="G116" s="85">
        <f t="shared" si="40"/>
        <v>0</v>
      </c>
      <c r="H116" s="84"/>
      <c r="I116" s="84"/>
    </row>
    <row r="117" spans="1:9" x14ac:dyDescent="0.25">
      <c r="A117" s="57"/>
      <c r="B117" s="57">
        <v>4212</v>
      </c>
      <c r="C117" s="73"/>
      <c r="D117" s="71" t="s">
        <v>90</v>
      </c>
      <c r="E117" s="98">
        <v>0</v>
      </c>
      <c r="F117" s="98"/>
      <c r="G117" s="98">
        <v>0</v>
      </c>
      <c r="H117" s="84"/>
      <c r="I117" s="84"/>
    </row>
    <row r="118" spans="1:9" s="35" customFormat="1" x14ac:dyDescent="0.25">
      <c r="A118" s="55"/>
      <c r="B118" s="55">
        <v>422</v>
      </c>
      <c r="C118" s="55"/>
      <c r="D118" s="78" t="s">
        <v>71</v>
      </c>
      <c r="E118" s="84">
        <f t="shared" ref="E118:G118" si="41">SUM(E119:E123)</f>
        <v>0</v>
      </c>
      <c r="F118" s="84"/>
      <c r="G118" s="84">
        <f t="shared" si="41"/>
        <v>6827.38</v>
      </c>
      <c r="H118" s="84"/>
      <c r="I118" s="84"/>
    </row>
    <row r="119" spans="1:9" x14ac:dyDescent="0.25">
      <c r="A119" s="57"/>
      <c r="B119" s="57">
        <v>4221</v>
      </c>
      <c r="C119" s="57"/>
      <c r="D119" s="71" t="s">
        <v>72</v>
      </c>
      <c r="E119" s="74">
        <v>0</v>
      </c>
      <c r="F119" s="75"/>
      <c r="G119" s="75">
        <v>4367.13</v>
      </c>
      <c r="H119" s="84"/>
      <c r="I119" s="84"/>
    </row>
    <row r="120" spans="1:9" x14ac:dyDescent="0.25">
      <c r="A120" s="57"/>
      <c r="B120" s="57">
        <v>4223</v>
      </c>
      <c r="C120" s="57"/>
      <c r="D120" s="71" t="s">
        <v>165</v>
      </c>
      <c r="E120" s="74">
        <v>0</v>
      </c>
      <c r="F120" s="75"/>
      <c r="G120" s="75">
        <v>2460.25</v>
      </c>
      <c r="H120" s="84"/>
      <c r="I120" s="84"/>
    </row>
    <row r="121" spans="1:9" x14ac:dyDescent="0.25">
      <c r="A121" s="57"/>
      <c r="B121" s="57">
        <v>4225</v>
      </c>
      <c r="C121" s="57"/>
      <c r="D121" s="71" t="s">
        <v>166</v>
      </c>
      <c r="E121" s="74">
        <v>0</v>
      </c>
      <c r="F121" s="75"/>
      <c r="G121" s="75">
        <v>0</v>
      </c>
      <c r="H121" s="84"/>
      <c r="I121" s="84"/>
    </row>
    <row r="122" spans="1:9" x14ac:dyDescent="0.25">
      <c r="A122" s="57"/>
      <c r="B122" s="57">
        <v>4226</v>
      </c>
      <c r="C122" s="57"/>
      <c r="D122" s="71" t="s">
        <v>155</v>
      </c>
      <c r="E122" s="74">
        <v>0</v>
      </c>
      <c r="F122" s="75"/>
      <c r="G122" s="75">
        <v>0</v>
      </c>
      <c r="H122" s="84"/>
      <c r="I122" s="84"/>
    </row>
    <row r="123" spans="1:9" ht="25.5" x14ac:dyDescent="0.25">
      <c r="A123" s="57"/>
      <c r="B123" s="57">
        <v>4227</v>
      </c>
      <c r="C123" s="57"/>
      <c r="D123" s="71" t="s">
        <v>73</v>
      </c>
      <c r="E123" s="74">
        <v>0</v>
      </c>
      <c r="F123" s="75"/>
      <c r="G123" s="75">
        <v>0</v>
      </c>
      <c r="H123" s="84"/>
      <c r="I123" s="84"/>
    </row>
    <row r="124" spans="1:9" s="35" customFormat="1" ht="25.5" x14ac:dyDescent="0.25">
      <c r="A124" s="55"/>
      <c r="B124" s="55">
        <v>424</v>
      </c>
      <c r="C124" s="55"/>
      <c r="D124" s="78" t="s">
        <v>74</v>
      </c>
      <c r="E124" s="84">
        <f t="shared" ref="E124:G124" si="42">E125</f>
        <v>0</v>
      </c>
      <c r="F124" s="84"/>
      <c r="G124" s="84">
        <f t="shared" si="42"/>
        <v>0</v>
      </c>
      <c r="H124" s="84"/>
      <c r="I124" s="84"/>
    </row>
    <row r="125" spans="1:9" x14ac:dyDescent="0.25">
      <c r="A125" s="57"/>
      <c r="B125" s="57">
        <v>4241</v>
      </c>
      <c r="C125" s="57"/>
      <c r="D125" s="71" t="s">
        <v>75</v>
      </c>
      <c r="E125" s="74">
        <v>0</v>
      </c>
      <c r="F125" s="75"/>
      <c r="G125" s="75">
        <v>0</v>
      </c>
      <c r="H125" s="84"/>
      <c r="I125" s="84"/>
    </row>
    <row r="126" spans="1:9" ht="25.5" x14ac:dyDescent="0.25">
      <c r="A126" s="57"/>
      <c r="B126" s="73">
        <v>45</v>
      </c>
      <c r="C126" s="73"/>
      <c r="D126" s="79" t="s">
        <v>93</v>
      </c>
      <c r="E126" s="84">
        <f t="shared" ref="E126:G127" si="43">E127</f>
        <v>17920.18</v>
      </c>
      <c r="F126" s="84">
        <v>1080000</v>
      </c>
      <c r="G126" s="84">
        <f t="shared" si="43"/>
        <v>19750</v>
      </c>
      <c r="H126" s="84">
        <f t="shared" si="37"/>
        <v>110.21094654183162</v>
      </c>
      <c r="I126" s="84">
        <f t="shared" si="38"/>
        <v>1.8287037037037035</v>
      </c>
    </row>
    <row r="127" spans="1:9" s="35" customFormat="1" ht="25.5" x14ac:dyDescent="0.25">
      <c r="A127" s="55"/>
      <c r="B127" s="55">
        <v>451</v>
      </c>
      <c r="C127" s="73"/>
      <c r="D127" s="78" t="s">
        <v>94</v>
      </c>
      <c r="E127" s="85">
        <f t="shared" si="43"/>
        <v>17920.18</v>
      </c>
      <c r="F127" s="85"/>
      <c r="G127" s="85">
        <f t="shared" si="43"/>
        <v>19750</v>
      </c>
      <c r="H127" s="84"/>
      <c r="I127" s="84"/>
    </row>
    <row r="128" spans="1:9" ht="25.5" x14ac:dyDescent="0.25">
      <c r="A128" s="57"/>
      <c r="B128" s="57">
        <v>4511</v>
      </c>
      <c r="C128" s="73"/>
      <c r="D128" s="71" t="s">
        <v>94</v>
      </c>
      <c r="E128" s="98">
        <v>17920.18</v>
      </c>
      <c r="F128" s="98"/>
      <c r="G128" s="98">
        <v>19750</v>
      </c>
      <c r="H128" s="84"/>
      <c r="I128" s="84"/>
    </row>
  </sheetData>
  <mergeCells count="9">
    <mergeCell ref="A1:H1"/>
    <mergeCell ref="A9:D9"/>
    <mergeCell ref="A10:D10"/>
    <mergeCell ref="A54:D54"/>
    <mergeCell ref="A55:D55"/>
    <mergeCell ref="A7:H7"/>
    <mergeCell ref="A52:H52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7"/>
  <sheetViews>
    <sheetView topLeftCell="A10" workbookViewId="0">
      <selection activeCell="I23" sqref="I23"/>
    </sheetView>
  </sheetViews>
  <sheetFormatPr defaultRowHeight="15" x14ac:dyDescent="0.25"/>
  <cols>
    <col min="1" max="1" width="43.28515625" style="107" customWidth="1"/>
    <col min="2" max="4" width="25.28515625" style="107" customWidth="1"/>
    <col min="5" max="6" width="15.7109375" style="107" customWidth="1"/>
    <col min="7" max="16384" width="9.140625" style="107"/>
  </cols>
  <sheetData>
    <row r="1" spans="1:10" ht="42" customHeight="1" x14ac:dyDescent="0.25">
      <c r="A1" s="176" t="s">
        <v>269</v>
      </c>
      <c r="B1" s="190"/>
      <c r="C1" s="190"/>
      <c r="D1" s="190"/>
      <c r="E1" s="190"/>
      <c r="F1" s="190"/>
      <c r="G1" s="140"/>
      <c r="H1" s="140"/>
      <c r="I1" s="140"/>
      <c r="J1" s="140"/>
    </row>
    <row r="2" spans="1:10" ht="18" customHeight="1" x14ac:dyDescent="0.25">
      <c r="A2" s="109"/>
      <c r="B2" s="109"/>
      <c r="C2" s="109"/>
      <c r="D2" s="109"/>
      <c r="E2" s="109"/>
      <c r="F2" s="109"/>
    </row>
    <row r="3" spans="1:10" ht="15.75" customHeight="1" x14ac:dyDescent="0.25">
      <c r="A3" s="176" t="s">
        <v>21</v>
      </c>
      <c r="B3" s="176"/>
      <c r="C3" s="176"/>
      <c r="D3" s="176"/>
      <c r="E3" s="176"/>
      <c r="F3" s="140"/>
    </row>
    <row r="4" spans="1:10" ht="18" x14ac:dyDescent="0.25">
      <c r="B4" s="109"/>
      <c r="C4" s="109"/>
      <c r="D4" s="110"/>
      <c r="E4" s="110"/>
      <c r="F4" s="110"/>
    </row>
    <row r="5" spans="1:10" ht="18" customHeight="1" x14ac:dyDescent="0.25">
      <c r="A5" s="176" t="s">
        <v>7</v>
      </c>
      <c r="B5" s="176"/>
      <c r="C5" s="176"/>
      <c r="D5" s="176"/>
      <c r="E5" s="176"/>
      <c r="F5" s="140"/>
    </row>
    <row r="6" spans="1:10" ht="18" x14ac:dyDescent="0.25">
      <c r="A6" s="109"/>
      <c r="B6" s="109"/>
      <c r="C6" s="109"/>
      <c r="D6" s="110"/>
      <c r="E6" s="110"/>
      <c r="F6" s="110"/>
    </row>
    <row r="7" spans="1:10" ht="15.75" customHeight="1" x14ac:dyDescent="0.25">
      <c r="A7" s="176" t="s">
        <v>220</v>
      </c>
      <c r="B7" s="176"/>
      <c r="C7" s="176"/>
      <c r="D7" s="176"/>
      <c r="E7" s="176"/>
      <c r="F7" s="140"/>
    </row>
    <row r="8" spans="1:10" ht="18" x14ac:dyDescent="0.25">
      <c r="A8" s="109"/>
      <c r="B8" s="109"/>
      <c r="C8" s="109"/>
      <c r="D8" s="110"/>
      <c r="E8" s="110"/>
      <c r="F8" s="110"/>
    </row>
    <row r="9" spans="1:10" ht="25.5" x14ac:dyDescent="0.25">
      <c r="A9" s="119" t="s">
        <v>216</v>
      </c>
      <c r="B9" s="118" t="s">
        <v>251</v>
      </c>
      <c r="C9" s="119" t="s">
        <v>266</v>
      </c>
      <c r="D9" s="119" t="s">
        <v>267</v>
      </c>
      <c r="E9" s="119" t="s">
        <v>252</v>
      </c>
      <c r="F9" s="119" t="s">
        <v>252</v>
      </c>
    </row>
    <row r="10" spans="1:10" ht="9" customHeight="1" x14ac:dyDescent="0.25">
      <c r="A10" s="145" t="s">
        <v>248</v>
      </c>
      <c r="B10" s="146" t="s">
        <v>249</v>
      </c>
      <c r="C10" s="146" t="s">
        <v>250</v>
      </c>
      <c r="D10" s="146" t="s">
        <v>253</v>
      </c>
      <c r="E10" s="146" t="s">
        <v>254</v>
      </c>
      <c r="F10" s="146" t="s">
        <v>255</v>
      </c>
    </row>
    <row r="11" spans="1:10" s="35" customFormat="1" x14ac:dyDescent="0.25">
      <c r="A11" s="137" t="s">
        <v>256</v>
      </c>
      <c r="B11" s="139">
        <f>B12</f>
        <v>1742455.3199999998</v>
      </c>
      <c r="C11" s="139">
        <f t="shared" ref="B11:D12" si="0">C13+C15+C18+C21+C24</f>
        <v>13668953</v>
      </c>
      <c r="D11" s="139">
        <f>D13+D15+D18+D21+D24+D27</f>
        <v>2019666.59</v>
      </c>
      <c r="E11" s="139">
        <f>D11/B11*100</f>
        <v>115.90923261091137</v>
      </c>
      <c r="F11" s="139">
        <f>D11/C11*100</f>
        <v>14.775576373698849</v>
      </c>
    </row>
    <row r="12" spans="1:10" s="35" customFormat="1" x14ac:dyDescent="0.25">
      <c r="A12" s="137" t="s">
        <v>257</v>
      </c>
      <c r="B12" s="139">
        <f>B14+B16+B19+B22+B25+B27</f>
        <v>1742455.3199999998</v>
      </c>
      <c r="C12" s="139">
        <f t="shared" si="0"/>
        <v>13651453</v>
      </c>
      <c r="D12" s="139">
        <f>D14+D16+D19+D22+D25+D27</f>
        <v>2019666.59</v>
      </c>
      <c r="E12" s="139">
        <f t="shared" ref="E12:E26" si="1">D12/B12*100</f>
        <v>115.90923261091137</v>
      </c>
      <c r="F12" s="139">
        <f t="shared" ref="F12:F28" si="2">D12/C12*100</f>
        <v>14.794517404118082</v>
      </c>
    </row>
    <row r="13" spans="1:10" s="35" customFormat="1" x14ac:dyDescent="0.25">
      <c r="A13" s="120" t="s">
        <v>215</v>
      </c>
      <c r="B13" s="40">
        <f>B14</f>
        <v>166784.32000000001</v>
      </c>
      <c r="C13" s="40">
        <f t="shared" ref="C13:D13" si="3">C14</f>
        <v>8614953</v>
      </c>
      <c r="D13" s="40">
        <f t="shared" si="3"/>
        <v>242416.19</v>
      </c>
      <c r="E13" s="138">
        <f t="shared" si="1"/>
        <v>145.34711056770803</v>
      </c>
      <c r="F13" s="40">
        <f t="shared" si="2"/>
        <v>2.8139003195954757</v>
      </c>
    </row>
    <row r="14" spans="1:10" x14ac:dyDescent="0.25">
      <c r="A14" s="116" t="s">
        <v>226</v>
      </c>
      <c r="B14" s="46">
        <v>166784.32000000001</v>
      </c>
      <c r="C14" s="46">
        <v>8614953</v>
      </c>
      <c r="D14" s="46">
        <v>242416.19</v>
      </c>
      <c r="E14" s="46">
        <f t="shared" si="1"/>
        <v>145.34711056770803</v>
      </c>
      <c r="F14" s="46">
        <f t="shared" si="2"/>
        <v>2.8139003195954757</v>
      </c>
    </row>
    <row r="15" spans="1:10" s="35" customFormat="1" x14ac:dyDescent="0.25">
      <c r="A15" s="120" t="s">
        <v>213</v>
      </c>
      <c r="B15" s="138">
        <f>B16+B17</f>
        <v>3121</v>
      </c>
      <c r="C15" s="138">
        <f t="shared" ref="C15:D15" si="4">C16+C17</f>
        <v>5000</v>
      </c>
      <c r="D15" s="138">
        <f t="shared" si="4"/>
        <v>4953.6499999999996</v>
      </c>
      <c r="E15" s="138">
        <f t="shared" si="1"/>
        <v>158.71996155078497</v>
      </c>
      <c r="F15" s="138">
        <f t="shared" si="2"/>
        <v>99.072999999999993</v>
      </c>
    </row>
    <row r="16" spans="1:10" x14ac:dyDescent="0.25">
      <c r="A16" s="63" t="s">
        <v>227</v>
      </c>
      <c r="B16" s="46">
        <v>3121</v>
      </c>
      <c r="C16" s="46">
        <v>5000</v>
      </c>
      <c r="D16" s="46">
        <v>4953.6499999999996</v>
      </c>
      <c r="E16" s="46">
        <f t="shared" si="1"/>
        <v>158.71996155078497</v>
      </c>
      <c r="F16" s="46">
        <f t="shared" si="2"/>
        <v>99.072999999999993</v>
      </c>
    </row>
    <row r="17" spans="1:6" x14ac:dyDescent="0.25">
      <c r="A17" s="63" t="s">
        <v>238</v>
      </c>
      <c r="B17" s="46">
        <v>0</v>
      </c>
      <c r="C17" s="46">
        <v>0</v>
      </c>
      <c r="D17" s="46">
        <v>0</v>
      </c>
      <c r="E17" s="46"/>
      <c r="F17" s="46"/>
    </row>
    <row r="18" spans="1:6" s="35" customFormat="1" x14ac:dyDescent="0.25">
      <c r="A18" s="114" t="s">
        <v>219</v>
      </c>
      <c r="B18" s="32">
        <f>B19+B20</f>
        <v>65853.850000000006</v>
      </c>
      <c r="C18" s="32">
        <f t="shared" ref="C18:D18" si="5">C19+C20</f>
        <v>124500</v>
      </c>
      <c r="D18" s="32">
        <f t="shared" si="5"/>
        <v>75733.17</v>
      </c>
      <c r="E18" s="32">
        <f t="shared" si="1"/>
        <v>115.00188675377368</v>
      </c>
      <c r="F18" s="32">
        <f t="shared" si="2"/>
        <v>60.829855421686737</v>
      </c>
    </row>
    <row r="19" spans="1:6" x14ac:dyDescent="0.25">
      <c r="A19" s="117" t="s">
        <v>228</v>
      </c>
      <c r="B19" s="34">
        <v>65853.850000000006</v>
      </c>
      <c r="C19" s="46">
        <v>122000</v>
      </c>
      <c r="D19" s="46">
        <v>75733.17</v>
      </c>
      <c r="E19" s="46">
        <f t="shared" si="1"/>
        <v>115.00188675377368</v>
      </c>
      <c r="F19" s="46">
        <f t="shared" si="2"/>
        <v>62.076368852459019</v>
      </c>
    </row>
    <row r="20" spans="1:6" x14ac:dyDescent="0.25">
      <c r="A20" s="117" t="s">
        <v>320</v>
      </c>
      <c r="B20" s="34">
        <v>0</v>
      </c>
      <c r="C20" s="46">
        <v>2500</v>
      </c>
      <c r="D20" s="46">
        <v>0</v>
      </c>
      <c r="E20" s="46"/>
      <c r="F20" s="46">
        <f t="shared" si="2"/>
        <v>0</v>
      </c>
    </row>
    <row r="21" spans="1:6" s="35" customFormat="1" x14ac:dyDescent="0.25">
      <c r="A21" s="121" t="s">
        <v>218</v>
      </c>
      <c r="B21" s="32">
        <f>B22+B23</f>
        <v>1501372.16</v>
      </c>
      <c r="C21" s="32">
        <f t="shared" ref="C21:D21" si="6">C22+C23</f>
        <v>4910820</v>
      </c>
      <c r="D21" s="32">
        <f t="shared" si="6"/>
        <v>1691037.58</v>
      </c>
      <c r="E21" s="32">
        <f t="shared" si="1"/>
        <v>112.63280518002945</v>
      </c>
      <c r="F21" s="32">
        <f t="shared" si="2"/>
        <v>34.434933066168178</v>
      </c>
    </row>
    <row r="22" spans="1:6" x14ac:dyDescent="0.25">
      <c r="A22" s="116" t="s">
        <v>229</v>
      </c>
      <c r="B22" s="34">
        <v>1501372.16</v>
      </c>
      <c r="C22" s="46">
        <v>4895820</v>
      </c>
      <c r="D22" s="46">
        <v>1691037.58</v>
      </c>
      <c r="E22" s="45">
        <f t="shared" si="1"/>
        <v>112.63280518002945</v>
      </c>
      <c r="F22" s="45">
        <f t="shared" si="2"/>
        <v>34.540436127145199</v>
      </c>
    </row>
    <row r="23" spans="1:6" x14ac:dyDescent="0.25">
      <c r="A23" s="116" t="s">
        <v>319</v>
      </c>
      <c r="B23" s="34">
        <v>0</v>
      </c>
      <c r="C23" s="46">
        <v>15000</v>
      </c>
      <c r="D23" s="46">
        <v>0</v>
      </c>
      <c r="E23" s="45"/>
      <c r="F23" s="45" t="s">
        <v>258</v>
      </c>
    </row>
    <row r="24" spans="1:6" s="35" customFormat="1" x14ac:dyDescent="0.25">
      <c r="A24" s="121" t="s">
        <v>230</v>
      </c>
      <c r="B24" s="32">
        <f>B25+B26</f>
        <v>5260</v>
      </c>
      <c r="C24" s="32">
        <f t="shared" ref="C24:D24" si="7">C25+C26</f>
        <v>13680</v>
      </c>
      <c r="D24" s="32">
        <f t="shared" si="7"/>
        <v>5460</v>
      </c>
      <c r="E24" s="32">
        <f t="shared" si="1"/>
        <v>103.8022813688213</v>
      </c>
      <c r="F24" s="32">
        <f t="shared" si="2"/>
        <v>39.912280701754391</v>
      </c>
    </row>
    <row r="25" spans="1:6" x14ac:dyDescent="0.25">
      <c r="A25" s="116" t="s">
        <v>231</v>
      </c>
      <c r="B25" s="34">
        <v>5260</v>
      </c>
      <c r="C25" s="46">
        <v>13680</v>
      </c>
      <c r="D25" s="46">
        <v>5460</v>
      </c>
      <c r="E25" s="45">
        <f t="shared" si="1"/>
        <v>103.8022813688213</v>
      </c>
      <c r="F25" s="45">
        <f t="shared" si="2"/>
        <v>39.912280701754391</v>
      </c>
    </row>
    <row r="26" spans="1:6" x14ac:dyDescent="0.25">
      <c r="A26" s="116" t="s">
        <v>239</v>
      </c>
      <c r="B26" s="34">
        <v>0</v>
      </c>
      <c r="C26" s="46">
        <v>0</v>
      </c>
      <c r="D26" s="46">
        <v>0</v>
      </c>
      <c r="E26" s="45"/>
      <c r="F26" s="45"/>
    </row>
    <row r="27" spans="1:6" x14ac:dyDescent="0.25">
      <c r="A27" s="121" t="s">
        <v>278</v>
      </c>
      <c r="B27" s="32">
        <f>B28+B29</f>
        <v>63.99</v>
      </c>
      <c r="C27" s="32">
        <f t="shared" ref="C27:D27" si="8">C28+C29</f>
        <v>0</v>
      </c>
      <c r="D27" s="32">
        <f t="shared" si="8"/>
        <v>66</v>
      </c>
      <c r="E27" s="32">
        <f t="shared" ref="E27:E28" si="9">D27/B27*100</f>
        <v>103.14111579934364</v>
      </c>
      <c r="F27" s="45" t="e">
        <f t="shared" si="2"/>
        <v>#DIV/0!</v>
      </c>
    </row>
    <row r="28" spans="1:6" x14ac:dyDescent="0.25">
      <c r="A28" s="116" t="s">
        <v>279</v>
      </c>
      <c r="B28" s="34">
        <v>63.99</v>
      </c>
      <c r="C28" s="46">
        <v>0</v>
      </c>
      <c r="D28" s="46">
        <v>66</v>
      </c>
      <c r="E28" s="45">
        <f t="shared" si="9"/>
        <v>103.14111579934364</v>
      </c>
      <c r="F28" s="45" t="e">
        <f t="shared" si="2"/>
        <v>#DIV/0!</v>
      </c>
    </row>
    <row r="29" spans="1:6" ht="15.75" customHeight="1" x14ac:dyDescent="0.25">
      <c r="A29" s="176" t="s">
        <v>217</v>
      </c>
      <c r="B29" s="176"/>
      <c r="C29" s="176"/>
      <c r="D29" s="176"/>
      <c r="E29" s="176"/>
      <c r="F29" s="140"/>
    </row>
    <row r="30" spans="1:6" ht="18" x14ac:dyDescent="0.25">
      <c r="A30" s="109"/>
      <c r="B30" s="109"/>
      <c r="C30" s="109"/>
      <c r="D30" s="110"/>
      <c r="E30" s="110"/>
      <c r="F30" s="110"/>
    </row>
    <row r="31" spans="1:6" ht="25.5" x14ac:dyDescent="0.25">
      <c r="A31" s="119" t="s">
        <v>216</v>
      </c>
      <c r="B31" s="118" t="s">
        <v>251</v>
      </c>
      <c r="C31" s="119" t="s">
        <v>266</v>
      </c>
      <c r="D31" s="119" t="s">
        <v>267</v>
      </c>
      <c r="E31" s="119" t="s">
        <v>252</v>
      </c>
      <c r="F31" s="119" t="s">
        <v>252</v>
      </c>
    </row>
    <row r="32" spans="1:6" ht="9" customHeight="1" x14ac:dyDescent="0.25">
      <c r="A32" s="145" t="s">
        <v>248</v>
      </c>
      <c r="B32" s="146" t="s">
        <v>249</v>
      </c>
      <c r="C32" s="146" t="s">
        <v>250</v>
      </c>
      <c r="D32" s="146" t="s">
        <v>253</v>
      </c>
      <c r="E32" s="146" t="s">
        <v>254</v>
      </c>
      <c r="F32" s="146" t="s">
        <v>255</v>
      </c>
    </row>
    <row r="33" spans="1:6" x14ac:dyDescent="0.25">
      <c r="A33" s="137" t="s">
        <v>2</v>
      </c>
      <c r="B33" s="139">
        <f>B34+B36+B39+B42+B45</f>
        <v>1718609.9300000002</v>
      </c>
      <c r="C33" s="139">
        <f t="shared" ref="C33:D33" si="10">C34+C36+C39+C42+C45</f>
        <v>13668953</v>
      </c>
      <c r="D33" s="139">
        <f t="shared" si="10"/>
        <v>2276730.35</v>
      </c>
      <c r="E33" s="139">
        <f t="shared" ref="E33:E46" si="11">D33/B33*100</f>
        <v>132.47510736773179</v>
      </c>
      <c r="F33" s="139">
        <f t="shared" ref="F33:F47" si="12">D33/C33*100</f>
        <v>16.656216097897182</v>
      </c>
    </row>
    <row r="34" spans="1:6" s="35" customFormat="1" x14ac:dyDescent="0.25">
      <c r="A34" s="120" t="s">
        <v>215</v>
      </c>
      <c r="B34" s="40">
        <f>B35</f>
        <v>167883.48</v>
      </c>
      <c r="C34" s="40">
        <f t="shared" ref="C34:D34" si="13">C35</f>
        <v>8614953</v>
      </c>
      <c r="D34" s="40">
        <f t="shared" si="13"/>
        <v>241344.65</v>
      </c>
      <c r="E34" s="40">
        <f t="shared" si="11"/>
        <v>143.7572356732181</v>
      </c>
      <c r="F34" s="40">
        <f t="shared" si="12"/>
        <v>2.8014621786096803</v>
      </c>
    </row>
    <row r="35" spans="1:6" x14ac:dyDescent="0.25">
      <c r="A35" s="116" t="s">
        <v>226</v>
      </c>
      <c r="B35" s="46">
        <v>167883.48</v>
      </c>
      <c r="C35" s="46">
        <v>8614953</v>
      </c>
      <c r="D35" s="46">
        <v>241344.65</v>
      </c>
      <c r="E35" s="46">
        <f t="shared" si="11"/>
        <v>143.7572356732181</v>
      </c>
      <c r="F35" s="46">
        <f t="shared" si="12"/>
        <v>2.8014621786096803</v>
      </c>
    </row>
    <row r="36" spans="1:6" s="35" customFormat="1" x14ac:dyDescent="0.25">
      <c r="A36" s="120" t="s">
        <v>213</v>
      </c>
      <c r="B36" s="138">
        <f>B37+B38</f>
        <v>0</v>
      </c>
      <c r="C36" s="138">
        <f t="shared" ref="C36:D36" si="14">C37+C38</f>
        <v>5000</v>
      </c>
      <c r="D36" s="138">
        <f t="shared" si="14"/>
        <v>0</v>
      </c>
      <c r="E36" s="138" t="e">
        <f t="shared" si="11"/>
        <v>#DIV/0!</v>
      </c>
      <c r="F36" s="138">
        <f t="shared" si="12"/>
        <v>0</v>
      </c>
    </row>
    <row r="37" spans="1:6" x14ac:dyDescent="0.25">
      <c r="A37" s="63" t="s">
        <v>227</v>
      </c>
      <c r="B37" s="46">
        <v>0</v>
      </c>
      <c r="C37" s="46">
        <v>5000</v>
      </c>
      <c r="D37" s="46">
        <v>0</v>
      </c>
      <c r="E37" s="46" t="e">
        <f t="shared" si="11"/>
        <v>#DIV/0!</v>
      </c>
      <c r="F37" s="46">
        <f t="shared" si="12"/>
        <v>0</v>
      </c>
    </row>
    <row r="38" spans="1:6" x14ac:dyDescent="0.25">
      <c r="A38" s="63" t="s">
        <v>238</v>
      </c>
      <c r="B38" s="46">
        <v>0</v>
      </c>
      <c r="C38" s="46">
        <v>0</v>
      </c>
      <c r="D38" s="46">
        <v>0</v>
      </c>
      <c r="E38" s="46" t="s">
        <v>258</v>
      </c>
      <c r="F38" s="46" t="e">
        <f t="shared" si="12"/>
        <v>#DIV/0!</v>
      </c>
    </row>
    <row r="39" spans="1:6" s="35" customFormat="1" x14ac:dyDescent="0.25">
      <c r="A39" s="114" t="s">
        <v>219</v>
      </c>
      <c r="B39" s="32">
        <f>B40+B41</f>
        <v>61855.58</v>
      </c>
      <c r="C39" s="32">
        <f t="shared" ref="C39:D39" si="15">C40+C41</f>
        <v>124500</v>
      </c>
      <c r="D39" s="32">
        <f t="shared" si="15"/>
        <v>65076.49</v>
      </c>
      <c r="E39" s="32">
        <f t="shared" si="11"/>
        <v>105.20714541840847</v>
      </c>
      <c r="F39" s="32">
        <f t="shared" si="12"/>
        <v>52.270273092369479</v>
      </c>
    </row>
    <row r="40" spans="1:6" x14ac:dyDescent="0.25">
      <c r="A40" s="117" t="s">
        <v>228</v>
      </c>
      <c r="B40" s="34">
        <v>61855.58</v>
      </c>
      <c r="C40" s="46">
        <v>122000</v>
      </c>
      <c r="D40" s="46">
        <v>62875.53</v>
      </c>
      <c r="E40" s="46">
        <f t="shared" si="11"/>
        <v>101.64892156859575</v>
      </c>
      <c r="F40" s="46">
        <f t="shared" si="12"/>
        <v>51.53731967213114</v>
      </c>
    </row>
    <row r="41" spans="1:6" x14ac:dyDescent="0.25">
      <c r="A41" s="117" t="s">
        <v>320</v>
      </c>
      <c r="B41" s="34">
        <v>0</v>
      </c>
      <c r="C41" s="46">
        <v>2500</v>
      </c>
      <c r="D41" s="46">
        <v>2200.96</v>
      </c>
      <c r="E41" s="46" t="e">
        <f t="shared" si="11"/>
        <v>#DIV/0!</v>
      </c>
      <c r="F41" s="46">
        <f t="shared" si="12"/>
        <v>88.03840000000001</v>
      </c>
    </row>
    <row r="42" spans="1:6" s="35" customFormat="1" x14ac:dyDescent="0.25">
      <c r="A42" s="121" t="s">
        <v>218</v>
      </c>
      <c r="B42" s="32">
        <f>B43+B44</f>
        <v>1484580.87</v>
      </c>
      <c r="C42" s="32">
        <f t="shared" ref="C42:D42" si="16">C43+C44</f>
        <v>4910820</v>
      </c>
      <c r="D42" s="32">
        <f t="shared" si="16"/>
        <v>1965959.21</v>
      </c>
      <c r="E42" s="32">
        <f t="shared" si="11"/>
        <v>132.42520159915571</v>
      </c>
      <c r="F42" s="32">
        <f t="shared" si="12"/>
        <v>40.0332166522088</v>
      </c>
    </row>
    <row r="43" spans="1:6" x14ac:dyDescent="0.25">
      <c r="A43" s="116" t="s">
        <v>229</v>
      </c>
      <c r="B43" s="34">
        <v>1484580.87</v>
      </c>
      <c r="C43" s="46">
        <v>4895820</v>
      </c>
      <c r="D43" s="46">
        <v>1965959.21</v>
      </c>
      <c r="E43" s="45">
        <f t="shared" si="11"/>
        <v>132.42520159915571</v>
      </c>
      <c r="F43" s="45">
        <f t="shared" si="12"/>
        <v>40.155871947906583</v>
      </c>
    </row>
    <row r="44" spans="1:6" x14ac:dyDescent="0.25">
      <c r="A44" s="116" t="s">
        <v>319</v>
      </c>
      <c r="B44" s="34">
        <v>0</v>
      </c>
      <c r="C44" s="46">
        <v>15000</v>
      </c>
      <c r="D44" s="46">
        <v>0</v>
      </c>
      <c r="E44" s="45" t="s">
        <v>258</v>
      </c>
      <c r="F44" s="45" t="s">
        <v>258</v>
      </c>
    </row>
    <row r="45" spans="1:6" s="35" customFormat="1" x14ac:dyDescent="0.25">
      <c r="A45" s="121" t="s">
        <v>230</v>
      </c>
      <c r="B45" s="32">
        <f>B46+B47</f>
        <v>4290</v>
      </c>
      <c r="C45" s="32">
        <f t="shared" ref="C45:D45" si="17">C46+C47</f>
        <v>13680</v>
      </c>
      <c r="D45" s="32">
        <f t="shared" si="17"/>
        <v>4350</v>
      </c>
      <c r="E45" s="32">
        <f t="shared" si="11"/>
        <v>101.3986013986014</v>
      </c>
      <c r="F45" s="32">
        <f t="shared" si="12"/>
        <v>31.798245614035086</v>
      </c>
    </row>
    <row r="46" spans="1:6" x14ac:dyDescent="0.25">
      <c r="A46" s="116" t="s">
        <v>231</v>
      </c>
      <c r="B46" s="34">
        <v>4290</v>
      </c>
      <c r="C46" s="46">
        <v>13680</v>
      </c>
      <c r="D46" s="46">
        <v>4350</v>
      </c>
      <c r="E46" s="45">
        <f t="shared" si="11"/>
        <v>101.3986013986014</v>
      </c>
      <c r="F46" s="45">
        <f t="shared" si="12"/>
        <v>31.798245614035086</v>
      </c>
    </row>
    <row r="47" spans="1:6" x14ac:dyDescent="0.25">
      <c r="A47" s="116" t="s">
        <v>239</v>
      </c>
      <c r="B47" s="34">
        <v>0</v>
      </c>
      <c r="C47" s="46">
        <v>0</v>
      </c>
      <c r="D47" s="46">
        <v>0</v>
      </c>
      <c r="E47" s="45" t="s">
        <v>258</v>
      </c>
      <c r="F47" s="45" t="e">
        <f t="shared" si="12"/>
        <v>#DIV/0!</v>
      </c>
    </row>
  </sheetData>
  <mergeCells count="5">
    <mergeCell ref="A3:E3"/>
    <mergeCell ref="A5:E5"/>
    <mergeCell ref="A7:E7"/>
    <mergeCell ref="A29:E29"/>
    <mergeCell ref="A1:F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workbookViewId="0">
      <selection activeCell="K27" sqref="K27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07" customWidth="1"/>
    <col min="5" max="6" width="15.7109375" customWidth="1"/>
  </cols>
  <sheetData>
    <row r="1" spans="1:10" ht="42" customHeight="1" x14ac:dyDescent="0.25">
      <c r="A1" s="176" t="s">
        <v>269</v>
      </c>
      <c r="B1" s="190"/>
      <c r="C1" s="190"/>
      <c r="D1" s="190"/>
      <c r="E1" s="190"/>
      <c r="F1" s="190"/>
      <c r="G1" s="140"/>
      <c r="H1" s="140"/>
      <c r="I1" s="140"/>
      <c r="J1" s="140"/>
    </row>
    <row r="2" spans="1:10" ht="18" customHeight="1" x14ac:dyDescent="0.25">
      <c r="A2" s="26"/>
      <c r="B2" s="26"/>
      <c r="C2" s="26"/>
      <c r="D2" s="109"/>
      <c r="E2" s="26"/>
      <c r="F2" s="26"/>
    </row>
    <row r="3" spans="1:10" ht="15.75" x14ac:dyDescent="0.25">
      <c r="A3" s="176" t="s">
        <v>21</v>
      </c>
      <c r="B3" s="176"/>
      <c r="C3" s="176"/>
      <c r="D3" s="176"/>
      <c r="E3" s="180"/>
      <c r="F3" s="180"/>
    </row>
    <row r="4" spans="1:10" ht="18" x14ac:dyDescent="0.25">
      <c r="A4" s="26"/>
      <c r="B4" s="26"/>
      <c r="C4" s="26"/>
      <c r="D4" s="109"/>
      <c r="E4" s="6"/>
      <c r="F4" s="6"/>
    </row>
    <row r="5" spans="1:10" ht="18" customHeight="1" x14ac:dyDescent="0.25">
      <c r="A5" s="176" t="s">
        <v>7</v>
      </c>
      <c r="B5" s="177"/>
      <c r="C5" s="177"/>
      <c r="D5" s="177"/>
      <c r="E5" s="177"/>
      <c r="F5" s="177"/>
    </row>
    <row r="6" spans="1:10" ht="18" x14ac:dyDescent="0.25">
      <c r="A6" s="26"/>
      <c r="B6" s="26"/>
      <c r="C6" s="26"/>
      <c r="D6" s="109"/>
      <c r="E6" s="6"/>
      <c r="F6" s="6"/>
    </row>
    <row r="7" spans="1:10" ht="15.75" x14ac:dyDescent="0.25">
      <c r="A7" s="176" t="s">
        <v>15</v>
      </c>
      <c r="B7" s="201"/>
      <c r="C7" s="201"/>
      <c r="D7" s="201"/>
      <c r="E7" s="201"/>
      <c r="F7" s="201"/>
    </row>
    <row r="8" spans="1:10" ht="18" x14ac:dyDescent="0.25">
      <c r="A8" s="26"/>
      <c r="B8" s="26"/>
      <c r="C8" s="26"/>
      <c r="D8" s="109"/>
      <c r="E8" s="6"/>
      <c r="F8" s="6"/>
    </row>
    <row r="9" spans="1:10" ht="25.5" x14ac:dyDescent="0.25">
      <c r="A9" s="22" t="s">
        <v>16</v>
      </c>
      <c r="B9" s="118" t="s">
        <v>251</v>
      </c>
      <c r="C9" s="119" t="s">
        <v>266</v>
      </c>
      <c r="D9" s="119" t="s">
        <v>267</v>
      </c>
      <c r="E9" s="119" t="s">
        <v>252</v>
      </c>
      <c r="F9" s="119" t="s">
        <v>252</v>
      </c>
    </row>
    <row r="10" spans="1:10" s="107" customFormat="1" ht="9" customHeight="1" x14ac:dyDescent="0.25">
      <c r="A10" s="145" t="s">
        <v>248</v>
      </c>
      <c r="B10" s="146" t="s">
        <v>249</v>
      </c>
      <c r="C10" s="146" t="s">
        <v>250</v>
      </c>
      <c r="D10" s="146" t="s">
        <v>253</v>
      </c>
      <c r="E10" s="146" t="s">
        <v>254</v>
      </c>
      <c r="F10" s="146" t="s">
        <v>255</v>
      </c>
    </row>
    <row r="11" spans="1:10" s="35" customFormat="1" ht="15.75" customHeight="1" x14ac:dyDescent="0.25">
      <c r="A11" s="103" t="s">
        <v>17</v>
      </c>
      <c r="B11" s="105">
        <f>B12+B15</f>
        <v>1718609.9300000002</v>
      </c>
      <c r="C11" s="105">
        <f t="shared" ref="C11:D11" si="0">C12+C15</f>
        <v>5678979.1799999997</v>
      </c>
      <c r="D11" s="105">
        <f t="shared" si="0"/>
        <v>2276730.35</v>
      </c>
      <c r="E11" s="105">
        <f>D11/B11*100</f>
        <v>132.47510736773179</v>
      </c>
      <c r="F11" s="105">
        <f>D11/C11*100</f>
        <v>40.090485945398378</v>
      </c>
    </row>
    <row r="12" spans="1:10" s="35" customFormat="1" ht="15.75" customHeight="1" x14ac:dyDescent="0.25">
      <c r="A12" s="102" t="s">
        <v>189</v>
      </c>
      <c r="B12" s="104">
        <f t="shared" ref="B12:D13" si="1">B13</f>
        <v>12952.52</v>
      </c>
      <c r="C12" s="104">
        <v>10000</v>
      </c>
      <c r="D12" s="104">
        <f t="shared" si="1"/>
        <v>13782.04</v>
      </c>
      <c r="E12" s="104">
        <f>D12/B12*100</f>
        <v>106.40431360075104</v>
      </c>
      <c r="F12" s="104">
        <f>D12/C12*100</f>
        <v>137.82040000000001</v>
      </c>
    </row>
    <row r="13" spans="1:10" s="35" customFormat="1" x14ac:dyDescent="0.25">
      <c r="A13" s="101" t="s">
        <v>190</v>
      </c>
      <c r="B13" s="32">
        <f t="shared" si="1"/>
        <v>12952.52</v>
      </c>
      <c r="C13" s="32"/>
      <c r="D13" s="32">
        <f t="shared" si="1"/>
        <v>13782.04</v>
      </c>
      <c r="E13" s="32"/>
      <c r="F13" s="32"/>
    </row>
    <row r="14" spans="1:10" x14ac:dyDescent="0.25">
      <c r="A14" s="19" t="s">
        <v>191</v>
      </c>
      <c r="B14" s="34">
        <v>12952.52</v>
      </c>
      <c r="C14" s="34"/>
      <c r="D14" s="34">
        <v>13782.04</v>
      </c>
      <c r="E14" s="34"/>
      <c r="F14" s="34"/>
    </row>
    <row r="15" spans="1:10" s="35" customFormat="1" ht="15.75" customHeight="1" x14ac:dyDescent="0.25">
      <c r="A15" s="102" t="s">
        <v>188</v>
      </c>
      <c r="B15" s="104">
        <f t="shared" ref="B15" si="2">B16+B18+B20+B22</f>
        <v>1705657.4100000001</v>
      </c>
      <c r="C15" s="104">
        <v>5668979.1799999997</v>
      </c>
      <c r="D15" s="104">
        <f t="shared" ref="D15" si="3">D16+D18+D20+D22</f>
        <v>2262948.31</v>
      </c>
      <c r="E15" s="104">
        <f>D15/B15*100</f>
        <v>132.67308527097475</v>
      </c>
      <c r="F15" s="104">
        <f>D15/C15*100</f>
        <v>39.918091743635578</v>
      </c>
    </row>
    <row r="16" spans="1:10" s="35" customFormat="1" x14ac:dyDescent="0.25">
      <c r="A16" s="101" t="s">
        <v>187</v>
      </c>
      <c r="B16" s="32">
        <f t="shared" ref="B16:D16" si="4">B17</f>
        <v>1537545.06</v>
      </c>
      <c r="C16" s="32"/>
      <c r="D16" s="32">
        <f t="shared" si="4"/>
        <v>2050576.22</v>
      </c>
      <c r="E16" s="32"/>
      <c r="F16" s="32"/>
    </row>
    <row r="17" spans="1:6" x14ac:dyDescent="0.25">
      <c r="A17" s="19" t="s">
        <v>186</v>
      </c>
      <c r="B17" s="34">
        <v>1537545.06</v>
      </c>
      <c r="C17" s="34"/>
      <c r="D17" s="34">
        <v>2050576.22</v>
      </c>
      <c r="E17" s="34"/>
      <c r="F17" s="34"/>
    </row>
    <row r="18" spans="1:6" s="35" customFormat="1" x14ac:dyDescent="0.25">
      <c r="A18" s="13" t="s">
        <v>185</v>
      </c>
      <c r="B18" s="32">
        <f t="shared" ref="B18:D18" si="5">B19</f>
        <v>0</v>
      </c>
      <c r="C18" s="32"/>
      <c r="D18" s="32">
        <f t="shared" si="5"/>
        <v>0</v>
      </c>
      <c r="E18" s="32"/>
      <c r="F18" s="32"/>
    </row>
    <row r="19" spans="1:6" x14ac:dyDescent="0.25">
      <c r="A19" s="19" t="s">
        <v>192</v>
      </c>
      <c r="B19" s="34">
        <v>0</v>
      </c>
      <c r="C19" s="34"/>
      <c r="D19" s="34">
        <v>0</v>
      </c>
      <c r="E19" s="34"/>
      <c r="F19" s="34"/>
    </row>
    <row r="20" spans="1:6" s="35" customFormat="1" x14ac:dyDescent="0.25">
      <c r="A20" s="16" t="s">
        <v>193</v>
      </c>
      <c r="B20" s="32">
        <f t="shared" ref="B20:D20" si="6">B21</f>
        <v>0</v>
      </c>
      <c r="C20" s="32"/>
      <c r="D20" s="32">
        <f t="shared" si="6"/>
        <v>823.25</v>
      </c>
      <c r="E20" s="32"/>
      <c r="F20" s="32"/>
    </row>
    <row r="21" spans="1:6" x14ac:dyDescent="0.25">
      <c r="A21" s="19" t="s">
        <v>194</v>
      </c>
      <c r="B21" s="34">
        <v>0</v>
      </c>
      <c r="C21" s="34"/>
      <c r="D21" s="34">
        <v>823.25</v>
      </c>
      <c r="E21" s="34"/>
      <c r="F21" s="34"/>
    </row>
    <row r="22" spans="1:6" s="35" customFormat="1" x14ac:dyDescent="0.25">
      <c r="A22" s="16" t="s">
        <v>195</v>
      </c>
      <c r="B22" s="32">
        <f t="shared" ref="B22:D22" si="7">B23</f>
        <v>168112.35</v>
      </c>
      <c r="C22" s="32"/>
      <c r="D22" s="32">
        <f t="shared" si="7"/>
        <v>211548.84</v>
      </c>
      <c r="E22" s="32"/>
      <c r="F22" s="32"/>
    </row>
    <row r="23" spans="1:6" x14ac:dyDescent="0.25">
      <c r="A23" s="19" t="s">
        <v>196</v>
      </c>
      <c r="B23" s="34">
        <v>168112.35</v>
      </c>
      <c r="C23" s="34"/>
      <c r="D23" s="34">
        <v>211548.84</v>
      </c>
      <c r="E23" s="34"/>
      <c r="F23" s="34"/>
    </row>
    <row r="27" spans="1:6" x14ac:dyDescent="0.25">
      <c r="B27" s="107"/>
      <c r="C27" s="107"/>
    </row>
    <row r="28" spans="1:6" x14ac:dyDescent="0.25">
      <c r="B28" s="107"/>
      <c r="C28" s="107"/>
      <c r="E28" s="107"/>
    </row>
    <row r="29" spans="1:6" x14ac:dyDescent="0.25">
      <c r="B29" s="107"/>
      <c r="C29" s="107"/>
      <c r="E29" s="107"/>
    </row>
    <row r="30" spans="1:6" x14ac:dyDescent="0.25">
      <c r="B30" s="107"/>
      <c r="C30" s="107"/>
    </row>
    <row r="31" spans="1:6" x14ac:dyDescent="0.25">
      <c r="C31" s="107"/>
    </row>
    <row r="32" spans="1:6" x14ac:dyDescent="0.25">
      <c r="C32" s="107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176" t="s">
        <v>269</v>
      </c>
      <c r="B1" s="190"/>
      <c r="C1" s="190"/>
      <c r="D1" s="190"/>
      <c r="E1" s="190"/>
      <c r="F1" s="190"/>
      <c r="G1" s="190"/>
      <c r="H1" s="190"/>
      <c r="I1" s="190"/>
      <c r="J1" s="14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176" t="s">
        <v>21</v>
      </c>
      <c r="B3" s="176"/>
      <c r="C3" s="176"/>
      <c r="D3" s="176"/>
      <c r="E3" s="176"/>
      <c r="F3" s="176"/>
      <c r="G3" s="176"/>
      <c r="H3" s="180"/>
      <c r="I3" s="180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176" t="s">
        <v>235</v>
      </c>
      <c r="B5" s="177"/>
      <c r="C5" s="177"/>
      <c r="D5" s="177"/>
      <c r="E5" s="177"/>
      <c r="F5" s="177"/>
      <c r="G5" s="177"/>
      <c r="H5" s="177"/>
      <c r="I5" s="17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18" t="s">
        <v>251</v>
      </c>
      <c r="F7" s="119" t="s">
        <v>266</v>
      </c>
      <c r="G7" s="119" t="s">
        <v>267</v>
      </c>
      <c r="H7" s="119" t="s">
        <v>252</v>
      </c>
      <c r="I7" s="119" t="s">
        <v>252</v>
      </c>
    </row>
    <row r="8" spans="1:10" s="107" customFormat="1" x14ac:dyDescent="0.25">
      <c r="A8" s="115"/>
      <c r="B8" s="115"/>
      <c r="C8" s="116"/>
      <c r="D8" s="67" t="s">
        <v>224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72">
        <v>0</v>
      </c>
      <c r="F9" s="106">
        <v>0</v>
      </c>
      <c r="G9" s="106">
        <v>0</v>
      </c>
      <c r="H9" s="106">
        <v>0</v>
      </c>
      <c r="I9" s="106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07" customFormat="1" x14ac:dyDescent="0.25">
      <c r="A12" s="115"/>
      <c r="B12" s="115"/>
      <c r="C12" s="116"/>
      <c r="D12" s="67" t="s">
        <v>221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72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K11" sqref="K11"/>
    </sheetView>
  </sheetViews>
  <sheetFormatPr defaultRowHeight="15" x14ac:dyDescent="0.25"/>
  <cols>
    <col min="1" max="1" width="35" style="107" customWidth="1"/>
    <col min="2" max="4" width="25.28515625" style="107" customWidth="1"/>
    <col min="5" max="6" width="15.7109375" style="107" customWidth="1"/>
    <col min="7" max="16384" width="9.140625" style="107"/>
  </cols>
  <sheetData>
    <row r="1" spans="1:10" ht="42" customHeight="1" x14ac:dyDescent="0.25">
      <c r="A1" s="176" t="s">
        <v>269</v>
      </c>
      <c r="B1" s="190"/>
      <c r="C1" s="190"/>
      <c r="D1" s="190"/>
      <c r="E1" s="190"/>
      <c r="F1" s="190"/>
      <c r="G1" s="140"/>
      <c r="H1" s="140"/>
      <c r="I1" s="140"/>
      <c r="J1" s="140"/>
    </row>
    <row r="2" spans="1:10" ht="18" customHeight="1" x14ac:dyDescent="0.25">
      <c r="A2" s="109"/>
      <c r="B2" s="109"/>
      <c r="C2" s="109"/>
      <c r="D2" s="109"/>
      <c r="E2" s="109"/>
      <c r="F2" s="109"/>
    </row>
    <row r="3" spans="1:10" ht="15.75" customHeight="1" x14ac:dyDescent="0.25">
      <c r="A3" s="176" t="s">
        <v>21</v>
      </c>
      <c r="B3" s="176"/>
      <c r="C3" s="176"/>
      <c r="D3" s="176"/>
      <c r="E3" s="176"/>
      <c r="F3" s="176"/>
    </row>
    <row r="4" spans="1:10" ht="18" x14ac:dyDescent="0.25">
      <c r="A4" s="109"/>
      <c r="B4" s="109"/>
      <c r="C4" s="109"/>
      <c r="D4" s="109"/>
      <c r="E4" s="110"/>
      <c r="F4" s="110"/>
    </row>
    <row r="5" spans="1:10" ht="18" customHeight="1" x14ac:dyDescent="0.25">
      <c r="A5" s="176" t="s">
        <v>225</v>
      </c>
      <c r="B5" s="176"/>
      <c r="C5" s="176"/>
      <c r="D5" s="176"/>
      <c r="E5" s="176"/>
      <c r="F5" s="176"/>
    </row>
    <row r="6" spans="1:10" ht="18" x14ac:dyDescent="0.25">
      <c r="A6" s="109"/>
      <c r="B6" s="109"/>
      <c r="C6" s="109"/>
      <c r="D6" s="109"/>
      <c r="E6" s="110"/>
      <c r="F6" s="110"/>
    </row>
    <row r="7" spans="1:10" ht="25.5" x14ac:dyDescent="0.25">
      <c r="A7" s="118" t="s">
        <v>216</v>
      </c>
      <c r="B7" s="118" t="s">
        <v>251</v>
      </c>
      <c r="C7" s="119" t="s">
        <v>266</v>
      </c>
      <c r="D7" s="119" t="s">
        <v>267</v>
      </c>
      <c r="E7" s="119" t="s">
        <v>252</v>
      </c>
      <c r="F7" s="119" t="s">
        <v>252</v>
      </c>
    </row>
    <row r="8" spans="1:10" x14ac:dyDescent="0.25">
      <c r="A8" s="114" t="s">
        <v>224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</row>
    <row r="9" spans="1:10" x14ac:dyDescent="0.25">
      <c r="A9" s="114" t="s">
        <v>223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</row>
    <row r="10" spans="1:10" x14ac:dyDescent="0.25">
      <c r="A10" s="117" t="s">
        <v>222</v>
      </c>
      <c r="B10" s="111"/>
      <c r="C10" s="112"/>
      <c r="D10" s="112"/>
      <c r="E10" s="112"/>
      <c r="F10" s="112"/>
    </row>
    <row r="11" spans="1:10" x14ac:dyDescent="0.25">
      <c r="A11" s="117"/>
      <c r="B11" s="111"/>
      <c r="C11" s="111"/>
      <c r="D11" s="111"/>
      <c r="E11" s="111"/>
      <c r="F11" s="111"/>
    </row>
    <row r="12" spans="1:10" x14ac:dyDescent="0.25">
      <c r="A12" s="114" t="s">
        <v>221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</row>
    <row r="13" spans="1:10" x14ac:dyDescent="0.25">
      <c r="A13" s="120" t="s">
        <v>215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</row>
    <row r="14" spans="1:10" x14ac:dyDescent="0.25">
      <c r="A14" s="116" t="s">
        <v>214</v>
      </c>
      <c r="B14" s="111"/>
      <c r="C14" s="112"/>
      <c r="D14" s="112"/>
      <c r="E14" s="112"/>
      <c r="F14" s="113"/>
    </row>
    <row r="15" spans="1:10" x14ac:dyDescent="0.25">
      <c r="A15" s="120" t="s">
        <v>213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</row>
    <row r="16" spans="1:10" x14ac:dyDescent="0.25">
      <c r="A16" s="116" t="s">
        <v>212</v>
      </c>
      <c r="B16" s="111"/>
      <c r="C16" s="112"/>
      <c r="D16" s="112"/>
      <c r="E16" s="112"/>
      <c r="F16" s="113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66"/>
  <sheetViews>
    <sheetView tabSelected="1" workbookViewId="0">
      <selection activeCell="O19" sqref="O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07" customWidth="1"/>
    <col min="6" max="7" width="25.28515625" customWidth="1"/>
    <col min="8" max="8" width="13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9" s="48" customFormat="1" ht="42" customHeight="1" x14ac:dyDescent="0.25">
      <c r="A1" s="176" t="s">
        <v>269</v>
      </c>
      <c r="B1" s="190"/>
      <c r="C1" s="190"/>
      <c r="D1" s="190"/>
      <c r="E1" s="190"/>
      <c r="F1" s="190"/>
      <c r="G1" s="190"/>
      <c r="H1" s="140"/>
    </row>
    <row r="2" spans="1:9" s="48" customFormat="1" ht="18" x14ac:dyDescent="0.25">
      <c r="A2" s="107"/>
      <c r="B2" s="202"/>
      <c r="C2" s="202"/>
      <c r="D2" s="202"/>
      <c r="E2" s="202"/>
      <c r="F2" s="202"/>
      <c r="G2" s="202"/>
      <c r="H2" s="202"/>
      <c r="I2" s="203"/>
    </row>
    <row r="3" spans="1:9" s="48" customFormat="1" ht="18" customHeight="1" x14ac:dyDescent="0.25">
      <c r="A3" s="107"/>
      <c r="B3" s="204" t="s">
        <v>20</v>
      </c>
      <c r="C3" s="177"/>
      <c r="D3" s="177"/>
      <c r="E3" s="177"/>
      <c r="F3" s="177"/>
      <c r="G3" s="177"/>
      <c r="H3" s="177"/>
      <c r="I3" s="177"/>
    </row>
    <row r="4" spans="1:9" s="48" customFormat="1" ht="18" x14ac:dyDescent="0.25">
      <c r="A4" s="107"/>
      <c r="B4" s="202"/>
      <c r="C4" s="202"/>
      <c r="D4" s="202"/>
      <c r="E4" s="202"/>
      <c r="F4" s="202"/>
      <c r="G4" s="202"/>
      <c r="H4" s="202"/>
      <c r="I4" s="203"/>
    </row>
    <row r="5" spans="1:9" s="48" customFormat="1" ht="25.5" customHeight="1" x14ac:dyDescent="0.25">
      <c r="A5" s="107"/>
      <c r="B5" s="205"/>
      <c r="C5" s="205"/>
      <c r="D5" s="205"/>
      <c r="E5" s="205"/>
      <c r="F5" s="205"/>
      <c r="G5" s="205"/>
      <c r="H5" s="205"/>
      <c r="I5" s="205"/>
    </row>
    <row r="6" spans="1:9" s="48" customFormat="1" ht="9" customHeight="1" x14ac:dyDescent="0.25">
      <c r="A6" s="107"/>
      <c r="B6" s="202"/>
      <c r="C6" s="202"/>
      <c r="D6" s="202"/>
      <c r="E6" s="202"/>
      <c r="F6" s="202"/>
      <c r="G6" s="202"/>
      <c r="H6" s="202"/>
      <c r="I6" s="203"/>
    </row>
    <row r="7" spans="1:9" s="47" customFormat="1" ht="51" x14ac:dyDescent="0.25">
      <c r="A7" s="107"/>
      <c r="B7" s="206" t="s">
        <v>16</v>
      </c>
      <c r="C7" s="207"/>
      <c r="D7" s="207"/>
      <c r="E7" s="208"/>
      <c r="F7" s="209" t="s">
        <v>280</v>
      </c>
      <c r="G7" s="209" t="s">
        <v>281</v>
      </c>
      <c r="H7" s="209" t="s">
        <v>282</v>
      </c>
      <c r="I7" s="209" t="s">
        <v>283</v>
      </c>
    </row>
    <row r="8" spans="1:9" s="35" customFormat="1" x14ac:dyDescent="0.25">
      <c r="A8" s="210"/>
      <c r="B8" s="211">
        <v>1</v>
      </c>
      <c r="C8" s="212"/>
      <c r="D8" s="212"/>
      <c r="E8" s="213"/>
      <c r="F8" s="214">
        <v>2</v>
      </c>
      <c r="G8" s="214">
        <v>3</v>
      </c>
      <c r="H8" s="214">
        <v>4</v>
      </c>
      <c r="I8" s="214" t="s">
        <v>284</v>
      </c>
    </row>
    <row r="9" spans="1:9" s="35" customFormat="1" ht="15" customHeight="1" x14ac:dyDescent="0.25">
      <c r="A9" s="215"/>
      <c r="B9" s="216"/>
      <c r="C9" s="217"/>
      <c r="D9" s="218"/>
      <c r="E9" s="219" t="s">
        <v>96</v>
      </c>
      <c r="F9" s="220">
        <f>F10+F60+F164+F171+F178+F221+F241+F661</f>
        <v>13668953</v>
      </c>
      <c r="G9" s="220">
        <f t="shared" ref="G9:H9" si="0">G10+G60+G164+G171+G178+G221+G241+G661</f>
        <v>0</v>
      </c>
      <c r="H9" s="220">
        <f t="shared" si="0"/>
        <v>2276730.3499999996</v>
      </c>
      <c r="I9" s="221">
        <f>H9/F9*100</f>
        <v>16.656216097897179</v>
      </c>
    </row>
    <row r="10" spans="1:9" s="35" customFormat="1" ht="23.25" customHeight="1" x14ac:dyDescent="0.25">
      <c r="A10" s="215"/>
      <c r="B10" s="222" t="s">
        <v>97</v>
      </c>
      <c r="C10" s="223"/>
      <c r="D10" s="224"/>
      <c r="E10" s="225" t="s">
        <v>98</v>
      </c>
      <c r="F10" s="44">
        <f t="shared" ref="F10" si="1">F11+F45+F54</f>
        <v>179516</v>
      </c>
      <c r="G10" s="44"/>
      <c r="H10" s="44">
        <f t="shared" ref="H10" si="2">H11+H45+H54</f>
        <v>127829.97</v>
      </c>
      <c r="I10" s="221">
        <f t="shared" ref="I10:I73" si="3">H10/F10*100</f>
        <v>71.208120724615071</v>
      </c>
    </row>
    <row r="11" spans="1:9" s="35" customFormat="1" x14ac:dyDescent="0.25">
      <c r="A11" s="215"/>
      <c r="B11" s="226" t="s">
        <v>99</v>
      </c>
      <c r="C11" s="227"/>
      <c r="D11" s="228"/>
      <c r="E11" s="229" t="s">
        <v>11</v>
      </c>
      <c r="F11" s="43">
        <f t="shared" ref="F11:F12" si="4">F12</f>
        <v>111068</v>
      </c>
      <c r="G11" s="43"/>
      <c r="H11" s="43">
        <f t="shared" ref="H11:H12" si="5">H12</f>
        <v>101813.01000000001</v>
      </c>
      <c r="I11" s="221">
        <f t="shared" si="3"/>
        <v>91.667275903050395</v>
      </c>
    </row>
    <row r="12" spans="1:9" s="35" customFormat="1" x14ac:dyDescent="0.25">
      <c r="A12" s="215"/>
      <c r="B12" s="230" t="s">
        <v>100</v>
      </c>
      <c r="C12" s="231"/>
      <c r="D12" s="232"/>
      <c r="E12" s="233" t="s">
        <v>101</v>
      </c>
      <c r="F12" s="42">
        <f t="shared" si="4"/>
        <v>111068</v>
      </c>
      <c r="G12" s="42"/>
      <c r="H12" s="42">
        <f t="shared" si="5"/>
        <v>101813.01000000001</v>
      </c>
      <c r="I12" s="221">
        <f t="shared" si="3"/>
        <v>91.667275903050395</v>
      </c>
    </row>
    <row r="13" spans="1:9" s="35" customFormat="1" x14ac:dyDescent="0.25">
      <c r="A13" s="215"/>
      <c r="B13" s="234">
        <v>3</v>
      </c>
      <c r="C13" s="235"/>
      <c r="D13" s="236"/>
      <c r="E13" s="237" t="s">
        <v>12</v>
      </c>
      <c r="F13" s="32">
        <f t="shared" ref="F13" si="6">F14+F39+F42</f>
        <v>111068</v>
      </c>
      <c r="G13" s="32"/>
      <c r="H13" s="32">
        <f t="shared" ref="H13" si="7">H14+H39+H42</f>
        <v>101813.01000000001</v>
      </c>
      <c r="I13" s="221">
        <f t="shared" si="3"/>
        <v>91.667275903050395</v>
      </c>
    </row>
    <row r="14" spans="1:9" x14ac:dyDescent="0.25">
      <c r="A14" s="215"/>
      <c r="B14" s="238">
        <v>32</v>
      </c>
      <c r="C14" s="239"/>
      <c r="D14" s="240"/>
      <c r="E14" s="237" t="s">
        <v>22</v>
      </c>
      <c r="F14" s="32">
        <v>110098</v>
      </c>
      <c r="G14" s="32"/>
      <c r="H14" s="32">
        <f t="shared" ref="H14" si="8">SUM(H15+H19+H24+H33)</f>
        <v>101058.65000000001</v>
      </c>
      <c r="I14" s="221">
        <f t="shared" si="3"/>
        <v>91.789723700703021</v>
      </c>
    </row>
    <row r="15" spans="1:9" ht="25.5" x14ac:dyDescent="0.25">
      <c r="A15" s="215"/>
      <c r="B15" s="238">
        <v>321</v>
      </c>
      <c r="C15" s="239"/>
      <c r="D15" s="240"/>
      <c r="E15" s="237" t="s">
        <v>54</v>
      </c>
      <c r="F15" s="32"/>
      <c r="G15" s="32"/>
      <c r="H15" s="32">
        <f t="shared" ref="H15" si="9">H16+H17+H18</f>
        <v>4947.57</v>
      </c>
      <c r="I15" s="221" t="e">
        <f t="shared" si="3"/>
        <v>#DIV/0!</v>
      </c>
    </row>
    <row r="16" spans="1:9" x14ac:dyDescent="0.25">
      <c r="A16" s="215"/>
      <c r="B16" s="241">
        <v>3211</v>
      </c>
      <c r="C16" s="242"/>
      <c r="D16" s="243"/>
      <c r="E16" s="244" t="s">
        <v>64</v>
      </c>
      <c r="F16" s="46"/>
      <c r="G16" s="46"/>
      <c r="H16" s="46">
        <v>3692.31</v>
      </c>
      <c r="I16" s="221" t="e">
        <f t="shared" si="3"/>
        <v>#DIV/0!</v>
      </c>
    </row>
    <row r="17" spans="1:12" s="35" customFormat="1" ht="25.5" x14ac:dyDescent="0.25">
      <c r="A17" s="215"/>
      <c r="B17" s="241">
        <v>3213</v>
      </c>
      <c r="C17" s="242"/>
      <c r="D17" s="243"/>
      <c r="E17" s="244" t="s">
        <v>65</v>
      </c>
      <c r="F17" s="46"/>
      <c r="G17" s="46"/>
      <c r="H17" s="46">
        <v>584.5</v>
      </c>
      <c r="I17" s="221" t="e">
        <f t="shared" si="3"/>
        <v>#DIV/0!</v>
      </c>
    </row>
    <row r="18" spans="1:12" ht="25.5" x14ac:dyDescent="0.25">
      <c r="A18" s="215"/>
      <c r="B18" s="241">
        <v>3214</v>
      </c>
      <c r="C18" s="242"/>
      <c r="D18" s="243"/>
      <c r="E18" s="244" t="s">
        <v>66</v>
      </c>
      <c r="F18" s="46"/>
      <c r="G18" s="46"/>
      <c r="H18" s="46">
        <v>670.76</v>
      </c>
      <c r="I18" s="221" t="e">
        <f t="shared" si="3"/>
        <v>#DIV/0!</v>
      </c>
    </row>
    <row r="19" spans="1:12" ht="25.5" x14ac:dyDescent="0.25">
      <c r="A19" s="215"/>
      <c r="B19" s="238">
        <v>322</v>
      </c>
      <c r="C19" s="239"/>
      <c r="D19" s="240"/>
      <c r="E19" s="237" t="s">
        <v>56</v>
      </c>
      <c r="F19" s="32"/>
      <c r="G19" s="32"/>
      <c r="H19" s="32">
        <f t="shared" ref="H19" si="10">SUM(H20:H23)</f>
        <v>55130.080000000002</v>
      </c>
      <c r="I19" s="221" t="e">
        <f t="shared" si="3"/>
        <v>#DIV/0!</v>
      </c>
    </row>
    <row r="20" spans="1:12" ht="25.5" x14ac:dyDescent="0.25">
      <c r="A20" s="215"/>
      <c r="B20" s="241">
        <v>3221</v>
      </c>
      <c r="C20" s="242"/>
      <c r="D20" s="243"/>
      <c r="E20" s="244" t="s">
        <v>102</v>
      </c>
      <c r="F20" s="46"/>
      <c r="G20" s="46"/>
      <c r="H20" s="46">
        <v>22059.64</v>
      </c>
      <c r="I20" s="221" t="e">
        <f t="shared" si="3"/>
        <v>#DIV/0!</v>
      </c>
    </row>
    <row r="21" spans="1:12" x14ac:dyDescent="0.25">
      <c r="A21" s="215"/>
      <c r="B21" s="241">
        <v>3223</v>
      </c>
      <c r="C21" s="242"/>
      <c r="D21" s="243"/>
      <c r="E21" s="244" t="s">
        <v>79</v>
      </c>
      <c r="F21" s="46"/>
      <c r="G21" s="46"/>
      <c r="H21" s="46">
        <v>28171.52</v>
      </c>
      <c r="I21" s="221" t="e">
        <f t="shared" si="3"/>
        <v>#DIV/0!</v>
      </c>
    </row>
    <row r="22" spans="1:12" s="35" customFormat="1" x14ac:dyDescent="0.25">
      <c r="A22" s="107"/>
      <c r="B22" s="241">
        <v>3225</v>
      </c>
      <c r="C22" s="242"/>
      <c r="D22" s="243"/>
      <c r="E22" s="244" t="s">
        <v>103</v>
      </c>
      <c r="F22" s="46"/>
      <c r="G22" s="46"/>
      <c r="H22" s="46">
        <v>3898.89</v>
      </c>
      <c r="I22" s="221" t="e">
        <f t="shared" si="3"/>
        <v>#DIV/0!</v>
      </c>
      <c r="K22"/>
      <c r="L22"/>
    </row>
    <row r="23" spans="1:12" ht="25.5" x14ac:dyDescent="0.25">
      <c r="A23" s="107"/>
      <c r="B23" s="241">
        <v>3227</v>
      </c>
      <c r="C23" s="242"/>
      <c r="D23" s="243"/>
      <c r="E23" s="244" t="s">
        <v>104</v>
      </c>
      <c r="F23" s="46"/>
      <c r="G23" s="46"/>
      <c r="H23" s="46">
        <v>1000.03</v>
      </c>
      <c r="I23" s="221" t="e">
        <f t="shared" si="3"/>
        <v>#DIV/0!</v>
      </c>
    </row>
    <row r="24" spans="1:12" x14ac:dyDescent="0.25">
      <c r="A24" s="107"/>
      <c r="B24" s="238">
        <v>323</v>
      </c>
      <c r="C24" s="239"/>
      <c r="D24" s="240"/>
      <c r="E24" s="237" t="s">
        <v>69</v>
      </c>
      <c r="F24" s="32"/>
      <c r="G24" s="32"/>
      <c r="H24" s="32">
        <f t="shared" ref="H24" si="11">SUM(H25:H32)</f>
        <v>35162.450000000004</v>
      </c>
      <c r="I24" s="221" t="e">
        <f t="shared" si="3"/>
        <v>#DIV/0!</v>
      </c>
    </row>
    <row r="25" spans="1:12" ht="25.5" x14ac:dyDescent="0.25">
      <c r="A25" s="107"/>
      <c r="B25" s="241">
        <v>3231</v>
      </c>
      <c r="C25" s="242"/>
      <c r="D25" s="243"/>
      <c r="E25" s="244" t="s">
        <v>105</v>
      </c>
      <c r="F25" s="46"/>
      <c r="G25" s="46"/>
      <c r="H25" s="46">
        <v>2624.55</v>
      </c>
      <c r="I25" s="221" t="e">
        <f t="shared" si="3"/>
        <v>#DIV/0!</v>
      </c>
      <c r="K25" s="35"/>
      <c r="L25" s="35"/>
    </row>
    <row r="26" spans="1:12" ht="25.5" x14ac:dyDescent="0.25">
      <c r="A26" s="107"/>
      <c r="B26" s="245">
        <v>3233</v>
      </c>
      <c r="C26" s="246"/>
      <c r="D26" s="247"/>
      <c r="E26" s="244" t="s">
        <v>285</v>
      </c>
      <c r="F26" s="46"/>
      <c r="G26" s="46"/>
      <c r="H26" s="46">
        <v>0</v>
      </c>
      <c r="I26" s="221" t="e">
        <f t="shared" si="3"/>
        <v>#DIV/0!</v>
      </c>
      <c r="K26" s="35"/>
      <c r="L26" s="35"/>
    </row>
    <row r="27" spans="1:12" x14ac:dyDescent="0.25">
      <c r="A27" s="107"/>
      <c r="B27" s="241">
        <v>3234</v>
      </c>
      <c r="C27" s="242"/>
      <c r="D27" s="243"/>
      <c r="E27" s="244" t="s">
        <v>83</v>
      </c>
      <c r="F27" s="46"/>
      <c r="G27" s="46"/>
      <c r="H27" s="46">
        <v>15086.12</v>
      </c>
      <c r="I27" s="221" t="e">
        <f t="shared" si="3"/>
        <v>#DIV/0!</v>
      </c>
    </row>
    <row r="28" spans="1:12" x14ac:dyDescent="0.25">
      <c r="A28" s="107"/>
      <c r="B28" s="245">
        <v>3235</v>
      </c>
      <c r="C28" s="246"/>
      <c r="D28" s="247"/>
      <c r="E28" s="244" t="s">
        <v>286</v>
      </c>
      <c r="F28" s="46"/>
      <c r="G28" s="46"/>
      <c r="H28" s="46">
        <v>5584.41</v>
      </c>
      <c r="I28" s="221" t="e">
        <f t="shared" si="3"/>
        <v>#DIV/0!</v>
      </c>
      <c r="K28" s="99"/>
      <c r="L28" s="35"/>
    </row>
    <row r="29" spans="1:12" s="35" customFormat="1" ht="25.5" x14ac:dyDescent="0.25">
      <c r="A29" s="107"/>
      <c r="B29" s="241">
        <v>3236</v>
      </c>
      <c r="C29" s="242"/>
      <c r="D29" s="243"/>
      <c r="E29" s="244" t="s">
        <v>84</v>
      </c>
      <c r="F29" s="46"/>
      <c r="G29" s="46"/>
      <c r="H29" s="46">
        <v>8050.76</v>
      </c>
      <c r="I29" s="221" t="e">
        <f t="shared" si="3"/>
        <v>#DIV/0!</v>
      </c>
    </row>
    <row r="30" spans="1:12" ht="25.5" x14ac:dyDescent="0.25">
      <c r="A30" s="107"/>
      <c r="B30" s="241">
        <v>3237</v>
      </c>
      <c r="C30" s="242"/>
      <c r="D30" s="243"/>
      <c r="E30" s="244" t="s">
        <v>70</v>
      </c>
      <c r="F30" s="46"/>
      <c r="G30" s="46"/>
      <c r="H30" s="46">
        <v>457</v>
      </c>
      <c r="I30" s="221" t="e">
        <f t="shared" si="3"/>
        <v>#DIV/0!</v>
      </c>
    </row>
    <row r="31" spans="1:12" x14ac:dyDescent="0.25">
      <c r="A31" s="107"/>
      <c r="B31" s="241">
        <v>3238</v>
      </c>
      <c r="C31" s="242"/>
      <c r="D31" s="243"/>
      <c r="E31" s="244" t="s">
        <v>85</v>
      </c>
      <c r="F31" s="46"/>
      <c r="G31" s="46"/>
      <c r="H31" s="46">
        <v>3009.34</v>
      </c>
      <c r="I31" s="221" t="e">
        <f t="shared" si="3"/>
        <v>#DIV/0!</v>
      </c>
      <c r="K31" s="35"/>
      <c r="L31" s="35"/>
    </row>
    <row r="32" spans="1:12" x14ac:dyDescent="0.25">
      <c r="A32" s="107"/>
      <c r="B32" s="241">
        <v>3239</v>
      </c>
      <c r="C32" s="242"/>
      <c r="D32" s="243"/>
      <c r="E32" s="244" t="s">
        <v>86</v>
      </c>
      <c r="F32" s="46"/>
      <c r="G32" s="46"/>
      <c r="H32" s="46">
        <v>350.27</v>
      </c>
      <c r="I32" s="221" t="e">
        <f t="shared" si="3"/>
        <v>#DIV/0!</v>
      </c>
      <c r="K32" s="35"/>
      <c r="L32" s="35"/>
    </row>
    <row r="33" spans="1:12" ht="25.5" x14ac:dyDescent="0.25">
      <c r="A33" s="107"/>
      <c r="B33" s="238">
        <v>329</v>
      </c>
      <c r="C33" s="239"/>
      <c r="D33" s="240"/>
      <c r="E33" s="237" t="s">
        <v>59</v>
      </c>
      <c r="F33" s="32"/>
      <c r="G33" s="32"/>
      <c r="H33" s="32">
        <f t="shared" ref="H33" si="12">SUM(H34:H38)</f>
        <v>5818.55</v>
      </c>
      <c r="I33" s="221" t="e">
        <f t="shared" si="3"/>
        <v>#DIV/0!</v>
      </c>
      <c r="K33" s="35"/>
      <c r="L33" s="35"/>
    </row>
    <row r="34" spans="1:12" x14ac:dyDescent="0.25">
      <c r="A34" s="107"/>
      <c r="B34" s="241">
        <v>3292</v>
      </c>
      <c r="C34" s="242"/>
      <c r="D34" s="243"/>
      <c r="E34" s="244" t="s">
        <v>106</v>
      </c>
      <c r="F34" s="46"/>
      <c r="G34" s="46"/>
      <c r="H34" s="46">
        <v>4560.33</v>
      </c>
      <c r="I34" s="221" t="e">
        <f t="shared" si="3"/>
        <v>#DIV/0!</v>
      </c>
      <c r="K34" s="35"/>
      <c r="L34" s="35"/>
    </row>
    <row r="35" spans="1:12" s="35" customFormat="1" x14ac:dyDescent="0.25">
      <c r="A35" s="107"/>
      <c r="B35" s="241">
        <v>3293</v>
      </c>
      <c r="C35" s="242"/>
      <c r="D35" s="243"/>
      <c r="E35" s="244" t="s">
        <v>95</v>
      </c>
      <c r="F35" s="46"/>
      <c r="G35" s="46"/>
      <c r="H35" s="46">
        <v>423.41</v>
      </c>
      <c r="I35" s="221" t="e">
        <f t="shared" si="3"/>
        <v>#DIV/0!</v>
      </c>
    </row>
    <row r="36" spans="1:12" s="35" customFormat="1" x14ac:dyDescent="0.25">
      <c r="A36" s="107"/>
      <c r="B36" s="241">
        <v>3294</v>
      </c>
      <c r="C36" s="242"/>
      <c r="D36" s="243"/>
      <c r="E36" s="244" t="s">
        <v>87</v>
      </c>
      <c r="F36" s="46"/>
      <c r="G36" s="46"/>
      <c r="H36" s="46">
        <v>170</v>
      </c>
      <c r="I36" s="221" t="e">
        <f t="shared" si="3"/>
        <v>#DIV/0!</v>
      </c>
      <c r="K36"/>
      <c r="L36"/>
    </row>
    <row r="37" spans="1:12" x14ac:dyDescent="0.25">
      <c r="A37" s="107"/>
      <c r="B37" s="241">
        <v>3295</v>
      </c>
      <c r="C37" s="242"/>
      <c r="D37" s="243"/>
      <c r="E37" s="244" t="s">
        <v>58</v>
      </c>
      <c r="F37" s="46"/>
      <c r="G37" s="46"/>
      <c r="H37" s="46">
        <v>53.1</v>
      </c>
      <c r="I37" s="221" t="e">
        <f t="shared" si="3"/>
        <v>#DIV/0!</v>
      </c>
      <c r="K37" s="35"/>
      <c r="L37" s="35"/>
    </row>
    <row r="38" spans="1:12" s="35" customFormat="1" ht="25.5" x14ac:dyDescent="0.25">
      <c r="A38" s="107"/>
      <c r="B38" s="241">
        <v>3299</v>
      </c>
      <c r="C38" s="242"/>
      <c r="D38" s="243"/>
      <c r="E38" s="244" t="s">
        <v>59</v>
      </c>
      <c r="F38" s="46"/>
      <c r="G38" s="46"/>
      <c r="H38" s="46">
        <v>611.71</v>
      </c>
      <c r="I38" s="221" t="e">
        <f t="shared" si="3"/>
        <v>#DIV/0!</v>
      </c>
      <c r="J38" s="99"/>
      <c r="K38"/>
      <c r="L38"/>
    </row>
    <row r="39" spans="1:12" s="35" customFormat="1" x14ac:dyDescent="0.25">
      <c r="A39" s="107"/>
      <c r="B39" s="238">
        <v>34</v>
      </c>
      <c r="C39" s="239"/>
      <c r="D39" s="240"/>
      <c r="E39" s="237" t="s">
        <v>61</v>
      </c>
      <c r="F39" s="32">
        <v>970</v>
      </c>
      <c r="G39" s="32"/>
      <c r="H39" s="32">
        <f t="shared" ref="H39" si="13">SUM(H40)</f>
        <v>754.36</v>
      </c>
      <c r="I39" s="221">
        <f t="shared" si="3"/>
        <v>77.769072164948454</v>
      </c>
      <c r="K39"/>
      <c r="L39"/>
    </row>
    <row r="40" spans="1:12" x14ac:dyDescent="0.25">
      <c r="A40" s="107"/>
      <c r="B40" s="238">
        <v>343</v>
      </c>
      <c r="C40" s="239"/>
      <c r="D40" s="240"/>
      <c r="E40" s="237" t="s">
        <v>62</v>
      </c>
      <c r="F40" s="32"/>
      <c r="G40" s="32"/>
      <c r="H40" s="32">
        <f t="shared" ref="H40" si="14">H41</f>
        <v>754.36</v>
      </c>
      <c r="I40" s="221" t="e">
        <f t="shared" si="3"/>
        <v>#DIV/0!</v>
      </c>
      <c r="K40" s="35"/>
      <c r="L40" s="35"/>
    </row>
    <row r="41" spans="1:12" s="35" customFormat="1" ht="38.25" customHeight="1" x14ac:dyDescent="0.25">
      <c r="A41" s="107"/>
      <c r="B41" s="241">
        <v>3431</v>
      </c>
      <c r="C41" s="242"/>
      <c r="D41" s="243"/>
      <c r="E41" s="244" t="s">
        <v>88</v>
      </c>
      <c r="F41" s="46"/>
      <c r="G41" s="46"/>
      <c r="H41" s="46">
        <v>754.36</v>
      </c>
      <c r="I41" s="221" t="e">
        <f t="shared" si="3"/>
        <v>#DIV/0!</v>
      </c>
    </row>
    <row r="42" spans="1:12" s="35" customFormat="1" ht="15" customHeight="1" x14ac:dyDescent="0.25">
      <c r="A42" s="107"/>
      <c r="B42" s="238">
        <v>37</v>
      </c>
      <c r="C42" s="239"/>
      <c r="D42" s="240"/>
      <c r="E42" s="237" t="s">
        <v>107</v>
      </c>
      <c r="F42" s="32">
        <v>0</v>
      </c>
      <c r="G42" s="32"/>
      <c r="H42" s="32">
        <f t="shared" ref="H42:H43" si="15">H43</f>
        <v>0</v>
      </c>
      <c r="I42" s="221" t="e">
        <f t="shared" si="3"/>
        <v>#DIV/0!</v>
      </c>
    </row>
    <row r="43" spans="1:12" s="35" customFormat="1" ht="38.25" x14ac:dyDescent="0.25">
      <c r="A43" s="107"/>
      <c r="B43" s="238">
        <v>372</v>
      </c>
      <c r="C43" s="239"/>
      <c r="D43" s="240"/>
      <c r="E43" s="237" t="s">
        <v>76</v>
      </c>
      <c r="F43" s="32"/>
      <c r="G43" s="32"/>
      <c r="H43" s="32">
        <f t="shared" si="15"/>
        <v>0</v>
      </c>
      <c r="I43" s="221" t="e">
        <f t="shared" si="3"/>
        <v>#DIV/0!</v>
      </c>
    </row>
    <row r="44" spans="1:12" s="35" customFormat="1" ht="25.5" x14ac:dyDescent="0.25">
      <c r="A44" s="107"/>
      <c r="B44" s="241">
        <v>3722</v>
      </c>
      <c r="C44" s="242"/>
      <c r="D44" s="243"/>
      <c r="E44" s="244" t="s">
        <v>78</v>
      </c>
      <c r="F44" s="46"/>
      <c r="G44" s="46"/>
      <c r="H44" s="46">
        <v>0</v>
      </c>
      <c r="I44" s="221" t="e">
        <f t="shared" si="3"/>
        <v>#DIV/0!</v>
      </c>
    </row>
    <row r="45" spans="1:12" s="35" customFormat="1" ht="38.25" x14ac:dyDescent="0.25">
      <c r="A45" s="107"/>
      <c r="B45" s="226" t="s">
        <v>108</v>
      </c>
      <c r="C45" s="227"/>
      <c r="D45" s="228"/>
      <c r="E45" s="229" t="s">
        <v>109</v>
      </c>
      <c r="F45" s="43">
        <f t="shared" ref="F45:F47" si="16">F46</f>
        <v>18448</v>
      </c>
      <c r="G45" s="43"/>
      <c r="H45" s="43">
        <f t="shared" ref="H45:H47" si="17">H46</f>
        <v>12759.64</v>
      </c>
      <c r="I45" s="221">
        <f t="shared" si="3"/>
        <v>69.165437987857757</v>
      </c>
      <c r="K45"/>
      <c r="L45"/>
    </row>
    <row r="46" spans="1:12" x14ac:dyDescent="0.25">
      <c r="A46" s="107"/>
      <c r="B46" s="230" t="s">
        <v>100</v>
      </c>
      <c r="C46" s="231"/>
      <c r="D46" s="232"/>
      <c r="E46" s="233" t="s">
        <v>101</v>
      </c>
      <c r="F46" s="42">
        <f t="shared" si="16"/>
        <v>18448</v>
      </c>
      <c r="G46" s="42"/>
      <c r="H46" s="42">
        <f t="shared" si="17"/>
        <v>12759.64</v>
      </c>
      <c r="I46" s="221">
        <f t="shared" si="3"/>
        <v>69.165437987857757</v>
      </c>
      <c r="K46" s="35"/>
      <c r="L46" s="35"/>
    </row>
    <row r="47" spans="1:12" s="35" customFormat="1" x14ac:dyDescent="0.25">
      <c r="A47" s="107"/>
      <c r="B47" s="234">
        <v>3</v>
      </c>
      <c r="C47" s="235"/>
      <c r="D47" s="236"/>
      <c r="E47" s="237" t="s">
        <v>12</v>
      </c>
      <c r="F47" s="32">
        <f t="shared" si="16"/>
        <v>18448</v>
      </c>
      <c r="G47" s="32"/>
      <c r="H47" s="32">
        <f t="shared" si="17"/>
        <v>12759.64</v>
      </c>
      <c r="I47" s="221">
        <f t="shared" si="3"/>
        <v>69.165437987857757</v>
      </c>
    </row>
    <row r="48" spans="1:12" x14ac:dyDescent="0.25">
      <c r="A48" s="107"/>
      <c r="B48" s="238">
        <v>32</v>
      </c>
      <c r="C48" s="239"/>
      <c r="D48" s="240"/>
      <c r="E48" s="237" t="s">
        <v>22</v>
      </c>
      <c r="F48" s="32">
        <v>18448</v>
      </c>
      <c r="G48" s="32"/>
      <c r="H48" s="32">
        <f t="shared" ref="H48" si="18">H49+H51</f>
        <v>12759.64</v>
      </c>
      <c r="I48" s="221">
        <f t="shared" si="3"/>
        <v>69.165437987857757</v>
      </c>
      <c r="K48" s="35"/>
      <c r="L48" s="35"/>
    </row>
    <row r="49" spans="1:12" ht="25.5" x14ac:dyDescent="0.25">
      <c r="A49" s="107"/>
      <c r="B49" s="238">
        <v>322</v>
      </c>
      <c r="C49" s="239"/>
      <c r="D49" s="240"/>
      <c r="E49" s="237" t="s">
        <v>56</v>
      </c>
      <c r="F49" s="32"/>
      <c r="G49" s="32"/>
      <c r="H49" s="32">
        <f t="shared" ref="H49" si="19">H50</f>
        <v>1676.83</v>
      </c>
      <c r="I49" s="221" t="e">
        <f t="shared" si="3"/>
        <v>#DIV/0!</v>
      </c>
      <c r="K49" s="35"/>
      <c r="L49" s="35"/>
    </row>
    <row r="50" spans="1:12" s="35" customFormat="1" ht="15" customHeight="1" x14ac:dyDescent="0.25">
      <c r="A50" s="107"/>
      <c r="B50" s="241">
        <v>3224</v>
      </c>
      <c r="C50" s="242"/>
      <c r="D50" s="243"/>
      <c r="E50" s="244" t="s">
        <v>110</v>
      </c>
      <c r="F50" s="46"/>
      <c r="G50" s="46"/>
      <c r="H50" s="46">
        <v>1676.83</v>
      </c>
      <c r="I50" s="221" t="e">
        <f t="shared" si="3"/>
        <v>#DIV/0!</v>
      </c>
    </row>
    <row r="51" spans="1:12" s="35" customFormat="1" ht="15" customHeight="1" x14ac:dyDescent="0.25">
      <c r="A51" s="107"/>
      <c r="B51" s="238">
        <v>323</v>
      </c>
      <c r="C51" s="239"/>
      <c r="D51" s="240"/>
      <c r="E51" s="237" t="s">
        <v>69</v>
      </c>
      <c r="F51" s="32"/>
      <c r="G51" s="32"/>
      <c r="H51" s="32">
        <f>H52+H53</f>
        <v>11082.81</v>
      </c>
      <c r="I51" s="221" t="e">
        <f t="shared" si="3"/>
        <v>#DIV/0!</v>
      </c>
    </row>
    <row r="52" spans="1:12" s="35" customFormat="1" ht="25.5" x14ac:dyDescent="0.25">
      <c r="A52" s="107"/>
      <c r="B52" s="241">
        <v>3232</v>
      </c>
      <c r="C52" s="242"/>
      <c r="D52" s="243"/>
      <c r="E52" s="244" t="s">
        <v>111</v>
      </c>
      <c r="F52" s="46"/>
      <c r="G52" s="46"/>
      <c r="H52" s="46">
        <v>11082.81</v>
      </c>
      <c r="I52" s="221" t="e">
        <f t="shared" si="3"/>
        <v>#DIV/0!</v>
      </c>
      <c r="K52"/>
      <c r="L52"/>
    </row>
    <row r="53" spans="1:12" s="35" customFormat="1" ht="25.5" x14ac:dyDescent="0.25">
      <c r="A53" s="107"/>
      <c r="B53" s="241">
        <v>3237</v>
      </c>
      <c r="C53" s="242"/>
      <c r="D53" s="243"/>
      <c r="E53" s="244" t="s">
        <v>70</v>
      </c>
      <c r="F53" s="46"/>
      <c r="G53" s="46"/>
      <c r="H53" s="46">
        <v>0</v>
      </c>
      <c r="I53" s="221" t="e">
        <f t="shared" si="3"/>
        <v>#DIV/0!</v>
      </c>
    </row>
    <row r="54" spans="1:12" s="35" customFormat="1" x14ac:dyDescent="0.25">
      <c r="A54" s="107"/>
      <c r="B54" s="226" t="s">
        <v>112</v>
      </c>
      <c r="C54" s="227"/>
      <c r="D54" s="228"/>
      <c r="E54" s="229" t="s">
        <v>113</v>
      </c>
      <c r="F54" s="43">
        <f t="shared" ref="F54:F56" si="20">F55</f>
        <v>50000</v>
      </c>
      <c r="G54" s="43"/>
      <c r="H54" s="43">
        <f t="shared" ref="H54:H58" si="21">H55</f>
        <v>13257.32</v>
      </c>
      <c r="I54" s="221">
        <f t="shared" si="3"/>
        <v>26.51464</v>
      </c>
      <c r="K54"/>
      <c r="L54"/>
    </row>
    <row r="55" spans="1:12" x14ac:dyDescent="0.25">
      <c r="A55" s="107"/>
      <c r="B55" s="230" t="s">
        <v>100</v>
      </c>
      <c r="C55" s="231"/>
      <c r="D55" s="232"/>
      <c r="E55" s="233" t="s">
        <v>101</v>
      </c>
      <c r="F55" s="42">
        <f t="shared" si="20"/>
        <v>50000</v>
      </c>
      <c r="G55" s="42"/>
      <c r="H55" s="42">
        <f t="shared" si="21"/>
        <v>13257.32</v>
      </c>
      <c r="I55" s="221">
        <f t="shared" si="3"/>
        <v>26.51464</v>
      </c>
      <c r="K55" s="100"/>
      <c r="L55" s="100"/>
    </row>
    <row r="56" spans="1:12" s="35" customFormat="1" ht="25.5" customHeight="1" x14ac:dyDescent="0.25">
      <c r="A56" s="107"/>
      <c r="B56" s="234">
        <v>3</v>
      </c>
      <c r="C56" s="235"/>
      <c r="D56" s="236"/>
      <c r="E56" s="237" t="s">
        <v>12</v>
      </c>
      <c r="F56" s="32">
        <f t="shared" si="20"/>
        <v>50000</v>
      </c>
      <c r="G56" s="32"/>
      <c r="H56" s="32">
        <f t="shared" si="21"/>
        <v>13257.32</v>
      </c>
      <c r="I56" s="221">
        <f t="shared" si="3"/>
        <v>26.51464</v>
      </c>
    </row>
    <row r="57" spans="1:12" s="35" customFormat="1" ht="15" customHeight="1" x14ac:dyDescent="0.25">
      <c r="A57" s="107"/>
      <c r="B57" s="238">
        <v>32</v>
      </c>
      <c r="C57" s="239"/>
      <c r="D57" s="240"/>
      <c r="E57" s="237" t="s">
        <v>22</v>
      </c>
      <c r="F57" s="32">
        <v>50000</v>
      </c>
      <c r="G57" s="32"/>
      <c r="H57" s="32">
        <f>H58</f>
        <v>13257.32</v>
      </c>
      <c r="I57" s="221">
        <f t="shared" si="3"/>
        <v>26.51464</v>
      </c>
      <c r="K57" s="99"/>
      <c r="L57" s="99"/>
    </row>
    <row r="58" spans="1:12" s="35" customFormat="1" ht="15" customHeight="1" x14ac:dyDescent="0.25">
      <c r="A58" s="107"/>
      <c r="B58" s="238">
        <v>322</v>
      </c>
      <c r="C58" s="239"/>
      <c r="D58" s="240"/>
      <c r="E58" s="237" t="s">
        <v>56</v>
      </c>
      <c r="F58" s="32"/>
      <c r="G58" s="32"/>
      <c r="H58" s="32">
        <f t="shared" si="21"/>
        <v>13257.32</v>
      </c>
      <c r="I58" s="221" t="e">
        <f t="shared" si="3"/>
        <v>#DIV/0!</v>
      </c>
    </row>
    <row r="59" spans="1:12" s="35" customFormat="1" x14ac:dyDescent="0.25">
      <c r="A59" s="107"/>
      <c r="B59" s="241">
        <v>3223</v>
      </c>
      <c r="C59" s="242"/>
      <c r="D59" s="243"/>
      <c r="E59" s="244" t="s">
        <v>79</v>
      </c>
      <c r="F59" s="46"/>
      <c r="G59" s="46"/>
      <c r="H59" s="46">
        <v>13257.32</v>
      </c>
      <c r="I59" s="221" t="e">
        <f t="shared" si="3"/>
        <v>#DIV/0!</v>
      </c>
    </row>
    <row r="60" spans="1:12" s="35" customFormat="1" ht="25.5" x14ac:dyDescent="0.25">
      <c r="A60" s="107"/>
      <c r="B60" s="222" t="s">
        <v>97</v>
      </c>
      <c r="C60" s="223"/>
      <c r="D60" s="224"/>
      <c r="E60" s="225" t="s">
        <v>114</v>
      </c>
      <c r="F60" s="44">
        <f>F61+F72+F82+F88+F94+F100+F106+F137+F171</f>
        <v>117937</v>
      </c>
      <c r="G60" s="44"/>
      <c r="H60" s="44">
        <f>H61+H72+H82+H88+H94+H100+H106+H137</f>
        <v>61036.92</v>
      </c>
      <c r="I60" s="221">
        <f t="shared" si="3"/>
        <v>51.753834674444832</v>
      </c>
    </row>
    <row r="61" spans="1:12" s="35" customFormat="1" ht="25.5" x14ac:dyDescent="0.25">
      <c r="A61" s="107"/>
      <c r="B61" s="226" t="s">
        <v>115</v>
      </c>
      <c r="C61" s="227"/>
      <c r="D61" s="228"/>
      <c r="E61" s="229" t="s">
        <v>116</v>
      </c>
      <c r="F61" s="43">
        <f t="shared" ref="F61:F63" si="22">F62</f>
        <v>700</v>
      </c>
      <c r="G61" s="43"/>
      <c r="H61" s="43">
        <f t="shared" ref="H61:H63" si="23">H62</f>
        <v>0</v>
      </c>
      <c r="I61" s="221">
        <f t="shared" si="3"/>
        <v>0</v>
      </c>
    </row>
    <row r="62" spans="1:12" x14ac:dyDescent="0.25">
      <c r="A62" s="107"/>
      <c r="B62" s="230" t="s">
        <v>100</v>
      </c>
      <c r="C62" s="231"/>
      <c r="D62" s="232"/>
      <c r="E62" s="233" t="s">
        <v>101</v>
      </c>
      <c r="F62" s="42">
        <f t="shared" si="22"/>
        <v>700</v>
      </c>
      <c r="G62" s="42"/>
      <c r="H62" s="42">
        <f t="shared" si="23"/>
        <v>0</v>
      </c>
      <c r="I62" s="221">
        <f t="shared" si="3"/>
        <v>0</v>
      </c>
    </row>
    <row r="63" spans="1:12" x14ac:dyDescent="0.25">
      <c r="A63" s="107"/>
      <c r="B63" s="234">
        <v>3</v>
      </c>
      <c r="C63" s="235"/>
      <c r="D63" s="236"/>
      <c r="E63" s="237" t="s">
        <v>12</v>
      </c>
      <c r="F63" s="32">
        <f t="shared" si="22"/>
        <v>700</v>
      </c>
      <c r="G63" s="32"/>
      <c r="H63" s="32">
        <f t="shared" si="23"/>
        <v>0</v>
      </c>
      <c r="I63" s="221">
        <f t="shared" si="3"/>
        <v>0</v>
      </c>
    </row>
    <row r="64" spans="1:12" s="35" customFormat="1" x14ac:dyDescent="0.25">
      <c r="A64" s="107"/>
      <c r="B64" s="238">
        <v>32</v>
      </c>
      <c r="C64" s="239"/>
      <c r="D64" s="240"/>
      <c r="E64" s="237" t="s">
        <v>22</v>
      </c>
      <c r="F64" s="32">
        <v>700</v>
      </c>
      <c r="G64" s="32"/>
      <c r="H64" s="32">
        <f t="shared" ref="H64" si="24">H65+H68+H70</f>
        <v>0</v>
      </c>
      <c r="I64" s="221">
        <f t="shared" si="3"/>
        <v>0</v>
      </c>
    </row>
    <row r="65" spans="1:9" ht="25.5" x14ac:dyDescent="0.25">
      <c r="A65" s="107"/>
      <c r="B65" s="238">
        <v>321</v>
      </c>
      <c r="C65" s="239"/>
      <c r="D65" s="240"/>
      <c r="E65" s="237" t="s">
        <v>54</v>
      </c>
      <c r="F65" s="32"/>
      <c r="G65" s="32"/>
      <c r="H65" s="32">
        <f t="shared" ref="H65" si="25">H66+H67</f>
        <v>0</v>
      </c>
      <c r="I65" s="221" t="e">
        <f t="shared" si="3"/>
        <v>#DIV/0!</v>
      </c>
    </row>
    <row r="66" spans="1:9" s="35" customFormat="1" x14ac:dyDescent="0.25">
      <c r="A66" s="107"/>
      <c r="B66" s="241">
        <v>3211</v>
      </c>
      <c r="C66" s="242"/>
      <c r="D66" s="243"/>
      <c r="E66" s="244" t="s">
        <v>64</v>
      </c>
      <c r="F66" s="46"/>
      <c r="G66" s="46"/>
      <c r="H66" s="46">
        <v>0</v>
      </c>
      <c r="I66" s="221" t="e">
        <f t="shared" si="3"/>
        <v>#DIV/0!</v>
      </c>
    </row>
    <row r="67" spans="1:9" ht="25.5" x14ac:dyDescent="0.25">
      <c r="A67" s="107"/>
      <c r="B67" s="241">
        <v>3213</v>
      </c>
      <c r="C67" s="242"/>
      <c r="D67" s="243"/>
      <c r="E67" s="244" t="s">
        <v>65</v>
      </c>
      <c r="F67" s="46"/>
      <c r="G67" s="46"/>
      <c r="H67" s="46">
        <v>0</v>
      </c>
      <c r="I67" s="221" t="e">
        <f t="shared" si="3"/>
        <v>#DIV/0!</v>
      </c>
    </row>
    <row r="68" spans="1:9" s="35" customFormat="1" ht="15" customHeight="1" x14ac:dyDescent="0.25">
      <c r="A68" s="107"/>
      <c r="B68" s="238">
        <v>323</v>
      </c>
      <c r="C68" s="239"/>
      <c r="D68" s="240"/>
      <c r="E68" s="237" t="s">
        <v>69</v>
      </c>
      <c r="F68" s="32"/>
      <c r="G68" s="32"/>
      <c r="H68" s="32">
        <f t="shared" ref="H68" si="26">H69</f>
        <v>0</v>
      </c>
      <c r="I68" s="221" t="e">
        <f t="shared" si="3"/>
        <v>#DIV/0!</v>
      </c>
    </row>
    <row r="69" spans="1:9" s="35" customFormat="1" ht="15" customHeight="1" x14ac:dyDescent="0.25">
      <c r="A69" s="107"/>
      <c r="B69" s="241">
        <v>3237</v>
      </c>
      <c r="C69" s="242"/>
      <c r="D69" s="243"/>
      <c r="E69" s="244" t="s">
        <v>70</v>
      </c>
      <c r="F69" s="46"/>
      <c r="G69" s="46"/>
      <c r="H69" s="46">
        <v>0</v>
      </c>
      <c r="I69" s="221" t="e">
        <f t="shared" si="3"/>
        <v>#DIV/0!</v>
      </c>
    </row>
    <row r="70" spans="1:9" s="35" customFormat="1" ht="25.5" x14ac:dyDescent="0.25">
      <c r="A70" s="107"/>
      <c r="B70" s="238">
        <v>329</v>
      </c>
      <c r="C70" s="239"/>
      <c r="D70" s="240"/>
      <c r="E70" s="237" t="s">
        <v>59</v>
      </c>
      <c r="F70" s="32"/>
      <c r="G70" s="32"/>
      <c r="H70" s="32">
        <f>H71</f>
        <v>0</v>
      </c>
      <c r="I70" s="221" t="e">
        <f t="shared" si="3"/>
        <v>#DIV/0!</v>
      </c>
    </row>
    <row r="71" spans="1:9" s="35" customFormat="1" ht="25.5" x14ac:dyDescent="0.25">
      <c r="A71" s="107"/>
      <c r="B71" s="241">
        <v>3299</v>
      </c>
      <c r="C71" s="242"/>
      <c r="D71" s="243"/>
      <c r="E71" s="244" t="s">
        <v>59</v>
      </c>
      <c r="F71" s="46"/>
      <c r="G71" s="46"/>
      <c r="H71" s="46">
        <v>0</v>
      </c>
      <c r="I71" s="221" t="e">
        <f t="shared" si="3"/>
        <v>#DIV/0!</v>
      </c>
    </row>
    <row r="72" spans="1:9" s="35" customFormat="1" x14ac:dyDescent="0.25">
      <c r="A72" s="107"/>
      <c r="B72" s="226" t="s">
        <v>117</v>
      </c>
      <c r="C72" s="227"/>
      <c r="D72" s="228"/>
      <c r="E72" s="229" t="s">
        <v>118</v>
      </c>
      <c r="F72" s="43">
        <f t="shared" ref="F72:F73" si="27">F73</f>
        <v>8237</v>
      </c>
      <c r="G72" s="43"/>
      <c r="H72" s="43">
        <f t="shared" ref="H72:H75" si="28">H73</f>
        <v>4435.38</v>
      </c>
      <c r="I72" s="221">
        <f t="shared" si="3"/>
        <v>53.847031686293555</v>
      </c>
    </row>
    <row r="73" spans="1:9" x14ac:dyDescent="0.25">
      <c r="A73" s="107"/>
      <c r="B73" s="230" t="s">
        <v>100</v>
      </c>
      <c r="C73" s="231"/>
      <c r="D73" s="232"/>
      <c r="E73" s="233" t="s">
        <v>101</v>
      </c>
      <c r="F73" s="42">
        <f t="shared" si="27"/>
        <v>8237</v>
      </c>
      <c r="G73" s="42"/>
      <c r="H73" s="42">
        <f t="shared" si="28"/>
        <v>4435.38</v>
      </c>
      <c r="I73" s="221">
        <f t="shared" si="3"/>
        <v>53.847031686293555</v>
      </c>
    </row>
    <row r="74" spans="1:9" x14ac:dyDescent="0.25">
      <c r="A74" s="107"/>
      <c r="B74" s="234">
        <v>3</v>
      </c>
      <c r="C74" s="235"/>
      <c r="D74" s="236"/>
      <c r="E74" s="237" t="s">
        <v>12</v>
      </c>
      <c r="F74" s="32">
        <f>F75+F79</f>
        <v>8237</v>
      </c>
      <c r="G74" s="32"/>
      <c r="H74" s="32">
        <f>H75+H79</f>
        <v>4435.38</v>
      </c>
      <c r="I74" s="221">
        <f t="shared" ref="I74:I137" si="29">H74/F74*100</f>
        <v>53.847031686293555</v>
      </c>
    </row>
    <row r="75" spans="1:9" s="35" customFormat="1" x14ac:dyDescent="0.25">
      <c r="A75" s="107"/>
      <c r="B75" s="238">
        <v>32</v>
      </c>
      <c r="C75" s="239"/>
      <c r="D75" s="240"/>
      <c r="E75" s="237" t="s">
        <v>22</v>
      </c>
      <c r="F75" s="32">
        <v>8237</v>
      </c>
      <c r="G75" s="32"/>
      <c r="H75" s="32">
        <f t="shared" si="28"/>
        <v>3305.96</v>
      </c>
      <c r="I75" s="221">
        <f t="shared" si="29"/>
        <v>40.135486220711428</v>
      </c>
    </row>
    <row r="76" spans="1:9" s="35" customFormat="1" ht="25.5" x14ac:dyDescent="0.25">
      <c r="A76" s="107"/>
      <c r="B76" s="238">
        <v>329</v>
      </c>
      <c r="C76" s="239"/>
      <c r="D76" s="240"/>
      <c r="E76" s="237" t="s">
        <v>59</v>
      </c>
      <c r="F76" s="32"/>
      <c r="G76" s="32"/>
      <c r="H76" s="32">
        <f t="shared" ref="H76" si="30">SUM(H77:H78)</f>
        <v>3305.96</v>
      </c>
      <c r="I76" s="221" t="e">
        <f t="shared" si="29"/>
        <v>#DIV/0!</v>
      </c>
    </row>
    <row r="77" spans="1:9" s="107" customFormat="1" ht="38.25" x14ac:dyDescent="0.25">
      <c r="B77" s="241">
        <v>3291</v>
      </c>
      <c r="C77" s="242"/>
      <c r="D77" s="243"/>
      <c r="E77" s="244" t="s">
        <v>119</v>
      </c>
      <c r="F77" s="46"/>
      <c r="G77" s="46"/>
      <c r="H77" s="46">
        <v>728.15</v>
      </c>
      <c r="I77" s="221" t="e">
        <f t="shared" si="29"/>
        <v>#DIV/0!</v>
      </c>
    </row>
    <row r="78" spans="1:9" s="35" customFormat="1" ht="15" customHeight="1" x14ac:dyDescent="0.25">
      <c r="A78" s="107"/>
      <c r="B78" s="241">
        <v>3299</v>
      </c>
      <c r="C78" s="242"/>
      <c r="D78" s="243"/>
      <c r="E78" s="244" t="s">
        <v>59</v>
      </c>
      <c r="F78" s="46"/>
      <c r="G78" s="46"/>
      <c r="H78" s="46">
        <v>2577.81</v>
      </c>
      <c r="I78" s="221" t="e">
        <f t="shared" si="29"/>
        <v>#DIV/0!</v>
      </c>
    </row>
    <row r="79" spans="1:9" s="35" customFormat="1" ht="15" customHeight="1" x14ac:dyDescent="0.25">
      <c r="A79" s="107"/>
      <c r="B79" s="238">
        <v>36</v>
      </c>
      <c r="C79" s="239"/>
      <c r="D79" s="240"/>
      <c r="E79" s="237" t="s">
        <v>259</v>
      </c>
      <c r="F79" s="32"/>
      <c r="G79" s="32"/>
      <c r="H79" s="32">
        <f t="shared" ref="H79" si="31">H80</f>
        <v>1129.42</v>
      </c>
      <c r="I79" s="221" t="e">
        <f t="shared" si="29"/>
        <v>#DIV/0!</v>
      </c>
    </row>
    <row r="80" spans="1:9" s="35" customFormat="1" ht="38.25" x14ac:dyDescent="0.25">
      <c r="A80" s="107"/>
      <c r="B80" s="238">
        <v>369</v>
      </c>
      <c r="C80" s="239"/>
      <c r="D80" s="240"/>
      <c r="E80" s="237" t="s">
        <v>260</v>
      </c>
      <c r="F80" s="32"/>
      <c r="G80" s="32"/>
      <c r="H80" s="32">
        <f>H81</f>
        <v>1129.42</v>
      </c>
      <c r="I80" s="221" t="e">
        <f t="shared" si="29"/>
        <v>#DIV/0!</v>
      </c>
    </row>
    <row r="81" spans="1:9" s="35" customFormat="1" ht="38.25" x14ac:dyDescent="0.25">
      <c r="A81" s="107"/>
      <c r="B81" s="241">
        <v>3691</v>
      </c>
      <c r="C81" s="242"/>
      <c r="D81" s="243"/>
      <c r="E81" s="244" t="s">
        <v>261</v>
      </c>
      <c r="F81" s="46"/>
      <c r="G81" s="46"/>
      <c r="H81" s="46">
        <v>1129.42</v>
      </c>
      <c r="I81" s="221" t="e">
        <f t="shared" si="29"/>
        <v>#DIV/0!</v>
      </c>
    </row>
    <row r="82" spans="1:9" s="35" customFormat="1" x14ac:dyDescent="0.25">
      <c r="A82" s="107"/>
      <c r="B82" s="226" t="s">
        <v>287</v>
      </c>
      <c r="C82" s="227"/>
      <c r="D82" s="228"/>
      <c r="E82" s="229" t="s">
        <v>161</v>
      </c>
      <c r="F82" s="43">
        <f t="shared" ref="F82:F84" si="32">F83</f>
        <v>35000</v>
      </c>
      <c r="G82" s="43"/>
      <c r="H82" s="43">
        <f t="shared" ref="H82:H86" si="33">H83</f>
        <v>12440.97</v>
      </c>
      <c r="I82" s="221">
        <f t="shared" si="29"/>
        <v>35.545628571428566</v>
      </c>
    </row>
    <row r="83" spans="1:9" x14ac:dyDescent="0.25">
      <c r="A83" s="107"/>
      <c r="B83" s="230" t="s">
        <v>100</v>
      </c>
      <c r="C83" s="231"/>
      <c r="D83" s="232"/>
      <c r="E83" s="233" t="s">
        <v>101</v>
      </c>
      <c r="F83" s="42">
        <f t="shared" si="32"/>
        <v>35000</v>
      </c>
      <c r="G83" s="42"/>
      <c r="H83" s="42">
        <f t="shared" si="33"/>
        <v>12440.97</v>
      </c>
      <c r="I83" s="221">
        <f t="shared" si="29"/>
        <v>35.545628571428566</v>
      </c>
    </row>
    <row r="84" spans="1:9" s="35" customFormat="1" ht="25.5" customHeight="1" x14ac:dyDescent="0.25">
      <c r="A84" s="107"/>
      <c r="B84" s="234">
        <v>3</v>
      </c>
      <c r="C84" s="235"/>
      <c r="D84" s="236"/>
      <c r="E84" s="237" t="s">
        <v>12</v>
      </c>
      <c r="F84" s="32">
        <f t="shared" si="32"/>
        <v>35000</v>
      </c>
      <c r="G84" s="32"/>
      <c r="H84" s="32">
        <f t="shared" si="33"/>
        <v>12440.97</v>
      </c>
      <c r="I84" s="221">
        <f t="shared" si="29"/>
        <v>35.545628571428566</v>
      </c>
    </row>
    <row r="85" spans="1:9" s="35" customFormat="1" ht="15" customHeight="1" x14ac:dyDescent="0.25">
      <c r="A85" s="107"/>
      <c r="B85" s="238">
        <v>32</v>
      </c>
      <c r="C85" s="239"/>
      <c r="D85" s="240"/>
      <c r="E85" s="237" t="s">
        <v>22</v>
      </c>
      <c r="F85" s="32">
        <v>35000</v>
      </c>
      <c r="G85" s="32"/>
      <c r="H85" s="32">
        <f t="shared" si="33"/>
        <v>12440.97</v>
      </c>
      <c r="I85" s="221">
        <f t="shared" si="29"/>
        <v>35.545628571428566</v>
      </c>
    </row>
    <row r="86" spans="1:9" s="35" customFormat="1" ht="25.5" x14ac:dyDescent="0.25">
      <c r="A86" s="107"/>
      <c r="B86" s="238">
        <v>329</v>
      </c>
      <c r="C86" s="239"/>
      <c r="D86" s="240"/>
      <c r="E86" s="237" t="s">
        <v>59</v>
      </c>
      <c r="F86" s="32"/>
      <c r="G86" s="32"/>
      <c r="H86" s="32">
        <f t="shared" si="33"/>
        <v>12440.97</v>
      </c>
      <c r="I86" s="221" t="e">
        <f t="shared" si="29"/>
        <v>#DIV/0!</v>
      </c>
    </row>
    <row r="87" spans="1:9" s="35" customFormat="1" ht="25.5" x14ac:dyDescent="0.25">
      <c r="A87" s="107"/>
      <c r="B87" s="241">
        <v>3299</v>
      </c>
      <c r="C87" s="242"/>
      <c r="D87" s="243"/>
      <c r="E87" s="244" t="s">
        <v>59</v>
      </c>
      <c r="F87" s="46"/>
      <c r="G87" s="46"/>
      <c r="H87" s="46">
        <v>12440.97</v>
      </c>
      <c r="I87" s="221" t="e">
        <f t="shared" si="29"/>
        <v>#DIV/0!</v>
      </c>
    </row>
    <row r="88" spans="1:9" s="35" customFormat="1" ht="25.5" x14ac:dyDescent="0.25">
      <c r="A88" s="107"/>
      <c r="B88" s="226" t="s">
        <v>121</v>
      </c>
      <c r="C88" s="227"/>
      <c r="D88" s="228"/>
      <c r="E88" s="229" t="s">
        <v>122</v>
      </c>
      <c r="F88" s="43">
        <f t="shared" ref="F88:F90" si="34">F89</f>
        <v>1500</v>
      </c>
      <c r="G88" s="43"/>
      <c r="H88" s="43">
        <f t="shared" ref="H88:H92" si="35">H89</f>
        <v>0</v>
      </c>
      <c r="I88" s="221">
        <f t="shared" si="29"/>
        <v>0</v>
      </c>
    </row>
    <row r="89" spans="1:9" x14ac:dyDescent="0.25">
      <c r="A89" s="107"/>
      <c r="B89" s="230" t="s">
        <v>100</v>
      </c>
      <c r="C89" s="231"/>
      <c r="D89" s="232"/>
      <c r="E89" s="233" t="s">
        <v>101</v>
      </c>
      <c r="F89" s="42">
        <f t="shared" si="34"/>
        <v>1500</v>
      </c>
      <c r="G89" s="42"/>
      <c r="H89" s="42">
        <f t="shared" si="35"/>
        <v>0</v>
      </c>
      <c r="I89" s="221">
        <f t="shared" si="29"/>
        <v>0</v>
      </c>
    </row>
    <row r="90" spans="1:9" s="35" customFormat="1" ht="25.5" customHeight="1" x14ac:dyDescent="0.25">
      <c r="A90" s="107"/>
      <c r="B90" s="234">
        <v>3</v>
      </c>
      <c r="C90" s="235"/>
      <c r="D90" s="236"/>
      <c r="E90" s="237" t="s">
        <v>12</v>
      </c>
      <c r="F90" s="32">
        <f t="shared" si="34"/>
        <v>1500</v>
      </c>
      <c r="G90" s="32"/>
      <c r="H90" s="32">
        <f t="shared" si="35"/>
        <v>0</v>
      </c>
      <c r="I90" s="221">
        <f t="shared" si="29"/>
        <v>0</v>
      </c>
    </row>
    <row r="91" spans="1:9" s="35" customFormat="1" ht="15" customHeight="1" x14ac:dyDescent="0.25">
      <c r="A91" s="107"/>
      <c r="B91" s="238">
        <v>32</v>
      </c>
      <c r="C91" s="239"/>
      <c r="D91" s="240"/>
      <c r="E91" s="237" t="s">
        <v>22</v>
      </c>
      <c r="F91" s="32">
        <v>1500</v>
      </c>
      <c r="G91" s="32"/>
      <c r="H91" s="32">
        <f t="shared" si="35"/>
        <v>0</v>
      </c>
      <c r="I91" s="221">
        <f t="shared" si="29"/>
        <v>0</v>
      </c>
    </row>
    <row r="92" spans="1:9" s="35" customFormat="1" ht="25.5" x14ac:dyDescent="0.25">
      <c r="A92" s="107"/>
      <c r="B92" s="238">
        <v>329</v>
      </c>
      <c r="C92" s="239"/>
      <c r="D92" s="240"/>
      <c r="E92" s="237" t="s">
        <v>59</v>
      </c>
      <c r="F92" s="32"/>
      <c r="G92" s="32"/>
      <c r="H92" s="32">
        <f t="shared" si="35"/>
        <v>0</v>
      </c>
      <c r="I92" s="221" t="e">
        <f t="shared" si="29"/>
        <v>#DIV/0!</v>
      </c>
    </row>
    <row r="93" spans="1:9" s="35" customFormat="1" ht="25.5" x14ac:dyDescent="0.25">
      <c r="A93" s="107"/>
      <c r="B93" s="241">
        <v>3299</v>
      </c>
      <c r="C93" s="242"/>
      <c r="D93" s="243"/>
      <c r="E93" s="244" t="s">
        <v>59</v>
      </c>
      <c r="F93" s="46"/>
      <c r="G93" s="46"/>
      <c r="H93" s="46">
        <v>0</v>
      </c>
      <c r="I93" s="221" t="e">
        <f t="shared" si="29"/>
        <v>#DIV/0!</v>
      </c>
    </row>
    <row r="94" spans="1:9" s="35" customFormat="1" ht="51" x14ac:dyDescent="0.25">
      <c r="A94" s="107"/>
      <c r="B94" s="226" t="s">
        <v>246</v>
      </c>
      <c r="C94" s="227"/>
      <c r="D94" s="228"/>
      <c r="E94" s="229" t="s">
        <v>247</v>
      </c>
      <c r="F94" s="43">
        <f t="shared" ref="F94:F95" si="36">F95</f>
        <v>700</v>
      </c>
      <c r="G94" s="43"/>
      <c r="H94" s="43">
        <f t="shared" ref="H94:H98" si="37">H95</f>
        <v>0</v>
      </c>
      <c r="I94" s="221">
        <f t="shared" si="29"/>
        <v>0</v>
      </c>
    </row>
    <row r="95" spans="1:9" s="107" customFormat="1" x14ac:dyDescent="0.25">
      <c r="B95" s="230" t="s">
        <v>100</v>
      </c>
      <c r="C95" s="231"/>
      <c r="D95" s="232"/>
      <c r="E95" s="233" t="s">
        <v>101</v>
      </c>
      <c r="F95" s="42">
        <f t="shared" si="36"/>
        <v>700</v>
      </c>
      <c r="G95" s="42"/>
      <c r="H95" s="42">
        <f t="shared" si="37"/>
        <v>0</v>
      </c>
      <c r="I95" s="221">
        <f t="shared" si="29"/>
        <v>0</v>
      </c>
    </row>
    <row r="96" spans="1:9" s="35" customFormat="1" ht="15" customHeight="1" x14ac:dyDescent="0.25">
      <c r="A96" s="107"/>
      <c r="B96" s="234">
        <v>3</v>
      </c>
      <c r="C96" s="235"/>
      <c r="D96" s="236"/>
      <c r="E96" s="237" t="s">
        <v>12</v>
      </c>
      <c r="F96" s="32">
        <f>F97</f>
        <v>700</v>
      </c>
      <c r="G96" s="32"/>
      <c r="H96" s="32">
        <f t="shared" si="37"/>
        <v>0</v>
      </c>
      <c r="I96" s="221">
        <f t="shared" si="29"/>
        <v>0</v>
      </c>
    </row>
    <row r="97" spans="1:9" s="35" customFormat="1" ht="15" customHeight="1" x14ac:dyDescent="0.25">
      <c r="A97" s="107"/>
      <c r="B97" s="238">
        <v>32</v>
      </c>
      <c r="C97" s="239"/>
      <c r="D97" s="240"/>
      <c r="E97" s="237" t="s">
        <v>22</v>
      </c>
      <c r="F97" s="32">
        <v>700</v>
      </c>
      <c r="G97" s="32"/>
      <c r="H97" s="32">
        <f t="shared" si="37"/>
        <v>0</v>
      </c>
      <c r="I97" s="221">
        <f t="shared" si="29"/>
        <v>0</v>
      </c>
    </row>
    <row r="98" spans="1:9" s="35" customFormat="1" x14ac:dyDescent="0.25">
      <c r="A98" s="107"/>
      <c r="B98" s="238">
        <v>323</v>
      </c>
      <c r="C98" s="239"/>
      <c r="D98" s="240"/>
      <c r="E98" s="237" t="s">
        <v>69</v>
      </c>
      <c r="F98" s="32"/>
      <c r="G98" s="32"/>
      <c r="H98" s="32">
        <f t="shared" si="37"/>
        <v>0</v>
      </c>
      <c r="I98" s="221" t="e">
        <f t="shared" si="29"/>
        <v>#DIV/0!</v>
      </c>
    </row>
    <row r="99" spans="1:9" s="35" customFormat="1" ht="25.5" x14ac:dyDescent="0.25">
      <c r="A99" s="107"/>
      <c r="B99" s="241">
        <v>3237</v>
      </c>
      <c r="C99" s="242"/>
      <c r="D99" s="243"/>
      <c r="E99" s="244" t="s">
        <v>70</v>
      </c>
      <c r="F99" s="46"/>
      <c r="G99" s="46"/>
      <c r="H99" s="46">
        <v>0</v>
      </c>
      <c r="I99" s="221" t="e">
        <f t="shared" si="29"/>
        <v>#DIV/0!</v>
      </c>
    </row>
    <row r="100" spans="1:9" s="35" customFormat="1" x14ac:dyDescent="0.25">
      <c r="A100" s="107"/>
      <c r="B100" s="226" t="s">
        <v>123</v>
      </c>
      <c r="C100" s="227"/>
      <c r="D100" s="228"/>
      <c r="E100" s="229" t="s">
        <v>124</v>
      </c>
      <c r="F100" s="43">
        <f t="shared" ref="F100:F102" si="38">F101</f>
        <v>700</v>
      </c>
      <c r="G100" s="43"/>
      <c r="H100" s="43">
        <f t="shared" ref="H100:H104" si="39">H101</f>
        <v>0</v>
      </c>
      <c r="I100" s="221">
        <f t="shared" si="29"/>
        <v>0</v>
      </c>
    </row>
    <row r="101" spans="1:9" x14ac:dyDescent="0.25">
      <c r="A101" s="107"/>
      <c r="B101" s="230" t="s">
        <v>100</v>
      </c>
      <c r="C101" s="231"/>
      <c r="D101" s="232"/>
      <c r="E101" s="233" t="s">
        <v>101</v>
      </c>
      <c r="F101" s="42">
        <f t="shared" si="38"/>
        <v>700</v>
      </c>
      <c r="G101" s="42"/>
      <c r="H101" s="42">
        <f t="shared" si="39"/>
        <v>0</v>
      </c>
      <c r="I101" s="221">
        <f t="shared" si="29"/>
        <v>0</v>
      </c>
    </row>
    <row r="102" spans="1:9" s="35" customFormat="1" ht="15" customHeight="1" x14ac:dyDescent="0.25">
      <c r="A102" s="107"/>
      <c r="B102" s="234">
        <v>3</v>
      </c>
      <c r="C102" s="235"/>
      <c r="D102" s="236"/>
      <c r="E102" s="237" t="s">
        <v>12</v>
      </c>
      <c r="F102" s="32">
        <f t="shared" si="38"/>
        <v>700</v>
      </c>
      <c r="G102" s="32"/>
      <c r="H102" s="32">
        <f t="shared" si="39"/>
        <v>0</v>
      </c>
      <c r="I102" s="221">
        <f t="shared" si="29"/>
        <v>0</v>
      </c>
    </row>
    <row r="103" spans="1:9" s="35" customFormat="1" ht="15" customHeight="1" x14ac:dyDescent="0.25">
      <c r="A103" s="107"/>
      <c r="B103" s="238">
        <v>32</v>
      </c>
      <c r="C103" s="239"/>
      <c r="D103" s="240"/>
      <c r="E103" s="237" t="s">
        <v>22</v>
      </c>
      <c r="F103" s="32">
        <v>700</v>
      </c>
      <c r="G103" s="32"/>
      <c r="H103" s="32">
        <f t="shared" si="39"/>
        <v>0</v>
      </c>
      <c r="I103" s="221">
        <f t="shared" si="29"/>
        <v>0</v>
      </c>
    </row>
    <row r="104" spans="1:9" s="35" customFormat="1" x14ac:dyDescent="0.25">
      <c r="A104" s="107"/>
      <c r="B104" s="238">
        <v>323</v>
      </c>
      <c r="C104" s="239"/>
      <c r="D104" s="240"/>
      <c r="E104" s="237" t="s">
        <v>69</v>
      </c>
      <c r="F104" s="32"/>
      <c r="G104" s="32"/>
      <c r="H104" s="32">
        <f t="shared" si="39"/>
        <v>0</v>
      </c>
      <c r="I104" s="221" t="e">
        <f t="shared" si="29"/>
        <v>#DIV/0!</v>
      </c>
    </row>
    <row r="105" spans="1:9" s="35" customFormat="1" ht="25.5" x14ac:dyDescent="0.25">
      <c r="A105" s="107"/>
      <c r="B105" s="241">
        <v>3237</v>
      </c>
      <c r="C105" s="242"/>
      <c r="D105" s="243"/>
      <c r="E105" s="244" t="s">
        <v>70</v>
      </c>
      <c r="F105" s="46"/>
      <c r="G105" s="46"/>
      <c r="H105" s="46">
        <v>0</v>
      </c>
      <c r="I105" s="221" t="e">
        <f t="shared" si="29"/>
        <v>#DIV/0!</v>
      </c>
    </row>
    <row r="106" spans="1:9" s="35" customFormat="1" x14ac:dyDescent="0.25">
      <c r="A106" s="107"/>
      <c r="B106" s="226" t="s">
        <v>288</v>
      </c>
      <c r="C106" s="227"/>
      <c r="D106" s="228"/>
      <c r="E106" s="229" t="s">
        <v>242</v>
      </c>
      <c r="F106" s="43">
        <f>F107+F122</f>
        <v>56100</v>
      </c>
      <c r="G106" s="43"/>
      <c r="H106" s="43">
        <f>H107+H122</f>
        <v>44160.57</v>
      </c>
      <c r="I106" s="221">
        <f t="shared" si="29"/>
        <v>78.717593582887702</v>
      </c>
    </row>
    <row r="107" spans="1:9" s="107" customFormat="1" x14ac:dyDescent="0.25">
      <c r="B107" s="230" t="s">
        <v>100</v>
      </c>
      <c r="C107" s="231"/>
      <c r="D107" s="232"/>
      <c r="E107" s="233" t="s">
        <v>101</v>
      </c>
      <c r="F107" s="42">
        <f t="shared" ref="F107" si="40">F108</f>
        <v>14586</v>
      </c>
      <c r="G107" s="42"/>
      <c r="H107" s="42">
        <f t="shared" ref="H107" si="41">H108</f>
        <v>11481.74</v>
      </c>
      <c r="I107" s="221">
        <f t="shared" si="29"/>
        <v>78.717537364596197</v>
      </c>
    </row>
    <row r="108" spans="1:9" s="35" customFormat="1" x14ac:dyDescent="0.25">
      <c r="A108" s="107"/>
      <c r="B108" s="234">
        <v>3</v>
      </c>
      <c r="C108" s="235"/>
      <c r="D108" s="236"/>
      <c r="E108" s="237" t="s">
        <v>12</v>
      </c>
      <c r="F108" s="32">
        <f t="shared" ref="F108" si="42">F109+F116</f>
        <v>14586</v>
      </c>
      <c r="G108" s="32"/>
      <c r="H108" s="32">
        <f t="shared" ref="H108" si="43">H109+H116</f>
        <v>11481.74</v>
      </c>
      <c r="I108" s="221">
        <f t="shared" si="29"/>
        <v>78.717537364596197</v>
      </c>
    </row>
    <row r="109" spans="1:9" s="107" customFormat="1" x14ac:dyDescent="0.25">
      <c r="B109" s="238">
        <v>31</v>
      </c>
      <c r="C109" s="239"/>
      <c r="D109" s="240"/>
      <c r="E109" s="237" t="s">
        <v>13</v>
      </c>
      <c r="F109" s="32">
        <v>13676</v>
      </c>
      <c r="G109" s="32"/>
      <c r="H109" s="32">
        <f t="shared" ref="H109" si="44">H110+H112+H114</f>
        <v>11141.4</v>
      </c>
      <c r="I109" s="221">
        <f t="shared" si="29"/>
        <v>81.466803158818365</v>
      </c>
    </row>
    <row r="110" spans="1:9" s="35" customFormat="1" x14ac:dyDescent="0.25">
      <c r="A110" s="107"/>
      <c r="B110" s="238">
        <v>311</v>
      </c>
      <c r="C110" s="239"/>
      <c r="D110" s="240"/>
      <c r="E110" s="237" t="s">
        <v>125</v>
      </c>
      <c r="F110" s="32"/>
      <c r="G110" s="32"/>
      <c r="H110" s="32">
        <f t="shared" ref="H110" si="45">H111</f>
        <v>9027.81</v>
      </c>
      <c r="I110" s="221" t="e">
        <f t="shared" si="29"/>
        <v>#DIV/0!</v>
      </c>
    </row>
    <row r="111" spans="1:9" s="107" customFormat="1" x14ac:dyDescent="0.25">
      <c r="B111" s="241">
        <v>3111</v>
      </c>
      <c r="C111" s="242"/>
      <c r="D111" s="243"/>
      <c r="E111" s="244" t="s">
        <v>50</v>
      </c>
      <c r="F111" s="34"/>
      <c r="G111" s="34"/>
      <c r="H111" s="34">
        <v>9027.81</v>
      </c>
      <c r="I111" s="221" t="e">
        <f t="shared" si="29"/>
        <v>#DIV/0!</v>
      </c>
    </row>
    <row r="112" spans="1:9" s="35" customFormat="1" ht="25.5" x14ac:dyDescent="0.25">
      <c r="A112" s="107"/>
      <c r="B112" s="238">
        <v>312</v>
      </c>
      <c r="C112" s="239"/>
      <c r="D112" s="240"/>
      <c r="E112" s="237" t="s">
        <v>51</v>
      </c>
      <c r="F112" s="32"/>
      <c r="G112" s="32"/>
      <c r="H112" s="32">
        <f>H113</f>
        <v>624</v>
      </c>
      <c r="I112" s="221" t="e">
        <f t="shared" si="29"/>
        <v>#DIV/0!</v>
      </c>
    </row>
    <row r="113" spans="1:9" s="35" customFormat="1" x14ac:dyDescent="0.25">
      <c r="A113" s="107"/>
      <c r="B113" s="241">
        <v>3121</v>
      </c>
      <c r="C113" s="242"/>
      <c r="D113" s="243"/>
      <c r="E113" s="244" t="s">
        <v>51</v>
      </c>
      <c r="F113" s="34"/>
      <c r="G113" s="34"/>
      <c r="H113" s="34">
        <v>624</v>
      </c>
      <c r="I113" s="221" t="e">
        <f t="shared" si="29"/>
        <v>#DIV/0!</v>
      </c>
    </row>
    <row r="114" spans="1:9" s="107" customFormat="1" x14ac:dyDescent="0.25">
      <c r="B114" s="238">
        <v>313</v>
      </c>
      <c r="C114" s="239"/>
      <c r="D114" s="240"/>
      <c r="E114" s="237" t="s">
        <v>52</v>
      </c>
      <c r="F114" s="32"/>
      <c r="G114" s="32"/>
      <c r="H114" s="32">
        <f t="shared" ref="H114" si="46">H115</f>
        <v>1489.59</v>
      </c>
      <c r="I114" s="221" t="e">
        <f t="shared" si="29"/>
        <v>#DIV/0!</v>
      </c>
    </row>
    <row r="115" spans="1:9" s="107" customFormat="1" ht="25.5" x14ac:dyDescent="0.25">
      <c r="B115" s="241">
        <v>3132</v>
      </c>
      <c r="C115" s="242"/>
      <c r="D115" s="243"/>
      <c r="E115" s="244" t="s">
        <v>53</v>
      </c>
      <c r="F115" s="34"/>
      <c r="G115" s="34"/>
      <c r="H115" s="34">
        <v>1489.59</v>
      </c>
      <c r="I115" s="221" t="e">
        <f t="shared" si="29"/>
        <v>#DIV/0!</v>
      </c>
    </row>
    <row r="116" spans="1:9" s="107" customFormat="1" x14ac:dyDescent="0.25">
      <c r="B116" s="238">
        <v>32</v>
      </c>
      <c r="C116" s="239"/>
      <c r="D116" s="240"/>
      <c r="E116" s="237" t="s">
        <v>126</v>
      </c>
      <c r="F116" s="32">
        <v>910</v>
      </c>
      <c r="G116" s="32"/>
      <c r="H116" s="32">
        <f>H117</f>
        <v>340.34000000000003</v>
      </c>
      <c r="I116" s="221">
        <f t="shared" si="29"/>
        <v>37.400000000000006</v>
      </c>
    </row>
    <row r="117" spans="1:9" s="35" customFormat="1" ht="25.5" customHeight="1" x14ac:dyDescent="0.25">
      <c r="A117" s="107"/>
      <c r="B117" s="238">
        <v>321</v>
      </c>
      <c r="C117" s="239"/>
      <c r="D117" s="240"/>
      <c r="E117" s="237" t="s">
        <v>54</v>
      </c>
      <c r="F117" s="32"/>
      <c r="G117" s="32"/>
      <c r="H117" s="32">
        <f>H118+H119+H120</f>
        <v>340.34000000000003</v>
      </c>
      <c r="I117" s="221" t="e">
        <f t="shared" si="29"/>
        <v>#DIV/0!</v>
      </c>
    </row>
    <row r="118" spans="1:9" s="35" customFormat="1" ht="25.5" customHeight="1" x14ac:dyDescent="0.25">
      <c r="A118" s="107"/>
      <c r="B118" s="241">
        <v>3211</v>
      </c>
      <c r="C118" s="242"/>
      <c r="D118" s="243"/>
      <c r="E118" s="244" t="s">
        <v>64</v>
      </c>
      <c r="F118" s="34"/>
      <c r="G118" s="34"/>
      <c r="H118" s="34">
        <v>54.6</v>
      </c>
      <c r="I118" s="221" t="e">
        <f t="shared" si="29"/>
        <v>#DIV/0!</v>
      </c>
    </row>
    <row r="119" spans="1:9" s="35" customFormat="1" ht="15" customHeight="1" x14ac:dyDescent="0.25">
      <c r="A119" s="107"/>
      <c r="B119" s="241">
        <v>3212</v>
      </c>
      <c r="C119" s="242"/>
      <c r="D119" s="243"/>
      <c r="E119" s="244" t="s">
        <v>127</v>
      </c>
      <c r="F119" s="34"/>
      <c r="G119" s="34"/>
      <c r="H119" s="34">
        <v>285.74</v>
      </c>
      <c r="I119" s="221" t="e">
        <f t="shared" si="29"/>
        <v>#DIV/0!</v>
      </c>
    </row>
    <row r="120" spans="1:9" s="35" customFormat="1" ht="25.5" x14ac:dyDescent="0.25">
      <c r="A120" s="107"/>
      <c r="B120" s="241">
        <v>3213</v>
      </c>
      <c r="C120" s="242"/>
      <c r="D120" s="243"/>
      <c r="E120" s="244" t="s">
        <v>65</v>
      </c>
      <c r="F120" s="34"/>
      <c r="G120" s="34"/>
      <c r="H120" s="34">
        <v>0</v>
      </c>
      <c r="I120" s="221" t="e">
        <f t="shared" si="29"/>
        <v>#DIV/0!</v>
      </c>
    </row>
    <row r="121" spans="1:9" s="35" customFormat="1" x14ac:dyDescent="0.25">
      <c r="A121" s="107"/>
      <c r="B121" s="245"/>
      <c r="C121" s="246"/>
      <c r="D121" s="247"/>
      <c r="E121" s="244"/>
      <c r="F121" s="34"/>
      <c r="G121" s="34"/>
      <c r="H121" s="34"/>
      <c r="I121" s="221" t="e">
        <f t="shared" si="29"/>
        <v>#DIV/0!</v>
      </c>
    </row>
    <row r="122" spans="1:9" s="35" customFormat="1" x14ac:dyDescent="0.25">
      <c r="A122" s="107"/>
      <c r="B122" s="230" t="s">
        <v>289</v>
      </c>
      <c r="C122" s="231"/>
      <c r="D122" s="232"/>
      <c r="E122" s="233" t="s">
        <v>290</v>
      </c>
      <c r="F122" s="42">
        <f t="shared" ref="F122" si="47">F123</f>
        <v>41514</v>
      </c>
      <c r="G122" s="42"/>
      <c r="H122" s="42">
        <f t="shared" ref="H122" si="48">H123</f>
        <v>32678.83</v>
      </c>
      <c r="I122" s="221">
        <f t="shared" si="29"/>
        <v>78.717613335260396</v>
      </c>
    </row>
    <row r="123" spans="1:9" x14ac:dyDescent="0.25">
      <c r="A123" s="107"/>
      <c r="B123" s="234">
        <v>3</v>
      </c>
      <c r="C123" s="235"/>
      <c r="D123" s="236"/>
      <c r="E123" s="237" t="s">
        <v>12</v>
      </c>
      <c r="F123" s="32">
        <f t="shared" ref="F123" si="49">F124+F131</f>
        <v>41514</v>
      </c>
      <c r="G123" s="32"/>
      <c r="H123" s="32">
        <f t="shared" ref="H123" si="50">H124+H131</f>
        <v>32678.83</v>
      </c>
      <c r="I123" s="221">
        <f t="shared" si="29"/>
        <v>78.717613335260396</v>
      </c>
    </row>
    <row r="124" spans="1:9" s="35" customFormat="1" ht="25.5" customHeight="1" x14ac:dyDescent="0.25">
      <c r="A124" s="107"/>
      <c r="B124" s="238">
        <v>31</v>
      </c>
      <c r="C124" s="239"/>
      <c r="D124" s="240"/>
      <c r="E124" s="237" t="s">
        <v>13</v>
      </c>
      <c r="F124" s="32">
        <v>38924</v>
      </c>
      <c r="G124" s="32"/>
      <c r="H124" s="32">
        <f t="shared" ref="H124" si="51">H125+H127+H129</f>
        <v>31710.170000000002</v>
      </c>
      <c r="I124" s="221">
        <f t="shared" si="29"/>
        <v>81.466884184564805</v>
      </c>
    </row>
    <row r="125" spans="1:9" s="35" customFormat="1" ht="38.25" customHeight="1" x14ac:dyDescent="0.25">
      <c r="A125" s="107"/>
      <c r="B125" s="238">
        <v>311</v>
      </c>
      <c r="C125" s="239"/>
      <c r="D125" s="240"/>
      <c r="E125" s="237" t="s">
        <v>125</v>
      </c>
      <c r="F125" s="32"/>
      <c r="G125" s="32"/>
      <c r="H125" s="32">
        <f t="shared" ref="H125" si="52">H126</f>
        <v>25694.54</v>
      </c>
      <c r="I125" s="221" t="e">
        <f t="shared" si="29"/>
        <v>#DIV/0!</v>
      </c>
    </row>
    <row r="126" spans="1:9" s="35" customFormat="1" ht="15" customHeight="1" x14ac:dyDescent="0.25">
      <c r="A126" s="107"/>
      <c r="B126" s="241">
        <v>3111</v>
      </c>
      <c r="C126" s="242"/>
      <c r="D126" s="243"/>
      <c r="E126" s="244" t="s">
        <v>50</v>
      </c>
      <c r="F126" s="34"/>
      <c r="G126" s="34"/>
      <c r="H126" s="34">
        <v>25694.54</v>
      </c>
      <c r="I126" s="221" t="e">
        <f t="shared" si="29"/>
        <v>#DIV/0!</v>
      </c>
    </row>
    <row r="127" spans="1:9" s="35" customFormat="1" ht="25.5" x14ac:dyDescent="0.25">
      <c r="A127" s="107"/>
      <c r="B127" s="238">
        <v>312</v>
      </c>
      <c r="C127" s="239"/>
      <c r="D127" s="240"/>
      <c r="E127" s="237" t="s">
        <v>51</v>
      </c>
      <c r="F127" s="32"/>
      <c r="G127" s="32"/>
      <c r="H127" s="32">
        <f t="shared" ref="H127" si="53">H128</f>
        <v>1776</v>
      </c>
      <c r="I127" s="221" t="e">
        <f t="shared" si="29"/>
        <v>#DIV/0!</v>
      </c>
    </row>
    <row r="128" spans="1:9" s="35" customFormat="1" x14ac:dyDescent="0.25">
      <c r="A128" s="107"/>
      <c r="B128" s="241">
        <v>3121</v>
      </c>
      <c r="C128" s="242"/>
      <c r="D128" s="243"/>
      <c r="E128" s="244" t="s">
        <v>51</v>
      </c>
      <c r="F128" s="34"/>
      <c r="G128" s="34"/>
      <c r="H128" s="34">
        <v>1776</v>
      </c>
      <c r="I128" s="221" t="e">
        <f t="shared" si="29"/>
        <v>#DIV/0!</v>
      </c>
    </row>
    <row r="129" spans="1:9" s="35" customFormat="1" x14ac:dyDescent="0.25">
      <c r="A129" s="107"/>
      <c r="B129" s="238">
        <v>313</v>
      </c>
      <c r="C129" s="239"/>
      <c r="D129" s="240"/>
      <c r="E129" s="237" t="s">
        <v>52</v>
      </c>
      <c r="F129" s="32"/>
      <c r="G129" s="32"/>
      <c r="H129" s="32">
        <f t="shared" ref="H129" si="54">H130</f>
        <v>4239.63</v>
      </c>
      <c r="I129" s="221" t="e">
        <f t="shared" si="29"/>
        <v>#DIV/0!</v>
      </c>
    </row>
    <row r="130" spans="1:9" ht="25.5" x14ac:dyDescent="0.25">
      <c r="A130" s="107"/>
      <c r="B130" s="241">
        <v>3132</v>
      </c>
      <c r="C130" s="242"/>
      <c r="D130" s="243"/>
      <c r="E130" s="244" t="s">
        <v>53</v>
      </c>
      <c r="F130" s="34"/>
      <c r="G130" s="34"/>
      <c r="H130" s="34">
        <v>4239.63</v>
      </c>
      <c r="I130" s="221" t="e">
        <f t="shared" si="29"/>
        <v>#DIV/0!</v>
      </c>
    </row>
    <row r="131" spans="1:9" s="35" customFormat="1" ht="25.5" customHeight="1" x14ac:dyDescent="0.25">
      <c r="A131" s="107"/>
      <c r="B131" s="238">
        <v>32</v>
      </c>
      <c r="C131" s="239"/>
      <c r="D131" s="240"/>
      <c r="E131" s="237" t="s">
        <v>126</v>
      </c>
      <c r="F131" s="32">
        <v>2590</v>
      </c>
      <c r="G131" s="32"/>
      <c r="H131" s="32">
        <f t="shared" ref="H131" si="55">H132</f>
        <v>968.66</v>
      </c>
      <c r="I131" s="221">
        <f t="shared" si="29"/>
        <v>37.4</v>
      </c>
    </row>
    <row r="132" spans="1:9" s="35" customFormat="1" ht="51" customHeight="1" x14ac:dyDescent="0.25">
      <c r="A132" s="107"/>
      <c r="B132" s="238">
        <v>321</v>
      </c>
      <c r="C132" s="239"/>
      <c r="D132" s="240"/>
      <c r="E132" s="237" t="s">
        <v>54</v>
      </c>
      <c r="F132" s="32"/>
      <c r="G132" s="32"/>
      <c r="H132" s="32">
        <f>H133+H134+H135</f>
        <v>968.66</v>
      </c>
      <c r="I132" s="221" t="e">
        <f t="shared" si="29"/>
        <v>#DIV/0!</v>
      </c>
    </row>
    <row r="133" spans="1:9" s="35" customFormat="1" ht="15" customHeight="1" x14ac:dyDescent="0.25">
      <c r="A133" s="107"/>
      <c r="B133" s="241">
        <v>3211</v>
      </c>
      <c r="C133" s="242"/>
      <c r="D133" s="243"/>
      <c r="E133" s="244" t="s">
        <v>64</v>
      </c>
      <c r="F133" s="34"/>
      <c r="G133" s="34"/>
      <c r="H133" s="34">
        <v>155.4</v>
      </c>
      <c r="I133" s="221" t="e">
        <f t="shared" si="29"/>
        <v>#DIV/0!</v>
      </c>
    </row>
    <row r="134" spans="1:9" s="35" customFormat="1" ht="25.5" x14ac:dyDescent="0.25">
      <c r="A134" s="107"/>
      <c r="B134" s="241">
        <v>3212</v>
      </c>
      <c r="C134" s="242"/>
      <c r="D134" s="243"/>
      <c r="E134" s="244" t="s">
        <v>127</v>
      </c>
      <c r="F134" s="34"/>
      <c r="G134" s="34"/>
      <c r="H134" s="34">
        <v>813.26</v>
      </c>
      <c r="I134" s="221" t="e">
        <f t="shared" si="29"/>
        <v>#DIV/0!</v>
      </c>
    </row>
    <row r="135" spans="1:9" s="35" customFormat="1" ht="25.5" x14ac:dyDescent="0.25">
      <c r="A135" s="107"/>
      <c r="B135" s="241">
        <v>3213</v>
      </c>
      <c r="C135" s="242"/>
      <c r="D135" s="243"/>
      <c r="E135" s="244" t="s">
        <v>65</v>
      </c>
      <c r="F135" s="34"/>
      <c r="G135" s="34"/>
      <c r="H135" s="34">
        <v>0</v>
      </c>
      <c r="I135" s="221" t="e">
        <f t="shared" si="29"/>
        <v>#DIV/0!</v>
      </c>
    </row>
    <row r="136" spans="1:9" s="35" customFormat="1" x14ac:dyDescent="0.25">
      <c r="A136" s="107"/>
      <c r="B136" s="245"/>
      <c r="C136" s="246"/>
      <c r="D136" s="247"/>
      <c r="E136" s="244"/>
      <c r="F136" s="34"/>
      <c r="G136" s="34"/>
      <c r="H136" s="34"/>
      <c r="I136" s="221" t="e">
        <f t="shared" si="29"/>
        <v>#DIV/0!</v>
      </c>
    </row>
    <row r="137" spans="1:9" s="107" customFormat="1" x14ac:dyDescent="0.25">
      <c r="B137" s="226" t="s">
        <v>241</v>
      </c>
      <c r="C137" s="227"/>
      <c r="D137" s="228"/>
      <c r="E137" s="229" t="s">
        <v>291</v>
      </c>
      <c r="F137" s="43">
        <f>F138+F151</f>
        <v>0</v>
      </c>
      <c r="G137" s="43"/>
      <c r="H137" s="43">
        <f>H138+H151</f>
        <v>0</v>
      </c>
      <c r="I137" s="221" t="e">
        <f t="shared" si="29"/>
        <v>#DIV/0!</v>
      </c>
    </row>
    <row r="138" spans="1:9" s="35" customFormat="1" ht="51" customHeight="1" x14ac:dyDescent="0.25">
      <c r="A138" s="107"/>
      <c r="B138" s="230" t="s">
        <v>100</v>
      </c>
      <c r="C138" s="231"/>
      <c r="D138" s="232"/>
      <c r="E138" s="233" t="s">
        <v>101</v>
      </c>
      <c r="F138" s="42">
        <f t="shared" ref="F138" si="56">F139</f>
        <v>0</v>
      </c>
      <c r="G138" s="42"/>
      <c r="H138" s="42">
        <f t="shared" ref="H138" si="57">H139</f>
        <v>0</v>
      </c>
      <c r="I138" s="221" t="e">
        <f t="shared" ref="I138:I214" si="58">H138/F138*100</f>
        <v>#DIV/0!</v>
      </c>
    </row>
    <row r="139" spans="1:9" s="35" customFormat="1" ht="15" customHeight="1" x14ac:dyDescent="0.25">
      <c r="A139" s="107"/>
      <c r="B139" s="234">
        <v>3</v>
      </c>
      <c r="C139" s="235"/>
      <c r="D139" s="236"/>
      <c r="E139" s="237" t="s">
        <v>12</v>
      </c>
      <c r="F139" s="32">
        <f t="shared" ref="F139" si="59">F140+F147</f>
        <v>0</v>
      </c>
      <c r="G139" s="32"/>
      <c r="H139" s="32">
        <f t="shared" ref="H139" si="60">H140+H147</f>
        <v>0</v>
      </c>
      <c r="I139" s="221" t="e">
        <f t="shared" si="58"/>
        <v>#DIV/0!</v>
      </c>
    </row>
    <row r="140" spans="1:9" s="35" customFormat="1" x14ac:dyDescent="0.25">
      <c r="A140" s="107"/>
      <c r="B140" s="238">
        <v>31</v>
      </c>
      <c r="C140" s="239"/>
      <c r="D140" s="240"/>
      <c r="E140" s="237" t="s">
        <v>13</v>
      </c>
      <c r="F140" s="32"/>
      <c r="G140" s="32"/>
      <c r="H140" s="32">
        <f t="shared" ref="H140" si="61">H141+H143+H145</f>
        <v>0</v>
      </c>
      <c r="I140" s="221" t="e">
        <f t="shared" si="58"/>
        <v>#DIV/0!</v>
      </c>
    </row>
    <row r="141" spans="1:9" s="35" customFormat="1" x14ac:dyDescent="0.25">
      <c r="A141" s="107"/>
      <c r="B141" s="238">
        <v>311</v>
      </c>
      <c r="C141" s="239"/>
      <c r="D141" s="240"/>
      <c r="E141" s="237" t="s">
        <v>125</v>
      </c>
      <c r="F141" s="32"/>
      <c r="G141" s="32"/>
      <c r="H141" s="32">
        <f t="shared" ref="H141" si="62">H142</f>
        <v>0</v>
      </c>
      <c r="I141" s="221" t="e">
        <f t="shared" si="58"/>
        <v>#DIV/0!</v>
      </c>
    </row>
    <row r="142" spans="1:9" s="35" customFormat="1" x14ac:dyDescent="0.25">
      <c r="A142" s="107"/>
      <c r="B142" s="241">
        <v>3111</v>
      </c>
      <c r="C142" s="242"/>
      <c r="D142" s="243"/>
      <c r="E142" s="244" t="s">
        <v>50</v>
      </c>
      <c r="F142" s="34"/>
      <c r="G142" s="34"/>
      <c r="H142" s="34">
        <v>0</v>
      </c>
      <c r="I142" s="221" t="e">
        <f t="shared" si="58"/>
        <v>#DIV/0!</v>
      </c>
    </row>
    <row r="143" spans="1:9" ht="25.5" x14ac:dyDescent="0.25">
      <c r="A143" s="107"/>
      <c r="B143" s="238">
        <v>312</v>
      </c>
      <c r="C143" s="239"/>
      <c r="D143" s="240"/>
      <c r="E143" s="237" t="s">
        <v>51</v>
      </c>
      <c r="F143" s="32"/>
      <c r="G143" s="32"/>
      <c r="H143" s="32">
        <f t="shared" ref="H143" si="63">H144</f>
        <v>0</v>
      </c>
      <c r="I143" s="221" t="e">
        <f t="shared" si="58"/>
        <v>#DIV/0!</v>
      </c>
    </row>
    <row r="144" spans="1:9" s="35" customFormat="1" ht="15" customHeight="1" x14ac:dyDescent="0.25">
      <c r="A144" s="107"/>
      <c r="B144" s="241">
        <v>3121</v>
      </c>
      <c r="C144" s="242"/>
      <c r="D144" s="243"/>
      <c r="E144" s="244" t="s">
        <v>51</v>
      </c>
      <c r="F144" s="34"/>
      <c r="G144" s="34"/>
      <c r="H144" s="34">
        <v>0</v>
      </c>
      <c r="I144" s="221" t="e">
        <f t="shared" si="58"/>
        <v>#DIV/0!</v>
      </c>
    </row>
    <row r="145" spans="1:9" s="35" customFormat="1" ht="15" customHeight="1" x14ac:dyDescent="0.25">
      <c r="A145" s="107"/>
      <c r="B145" s="238">
        <v>313</v>
      </c>
      <c r="C145" s="239"/>
      <c r="D145" s="240"/>
      <c r="E145" s="237" t="s">
        <v>52</v>
      </c>
      <c r="F145" s="32"/>
      <c r="G145" s="32"/>
      <c r="H145" s="32">
        <f t="shared" ref="H145" si="64">H146</f>
        <v>0</v>
      </c>
      <c r="I145" s="221" t="e">
        <f t="shared" si="58"/>
        <v>#DIV/0!</v>
      </c>
    </row>
    <row r="146" spans="1:9" s="35" customFormat="1" ht="15" customHeight="1" x14ac:dyDescent="0.25">
      <c r="A146" s="107"/>
      <c r="B146" s="241">
        <v>3132</v>
      </c>
      <c r="C146" s="242"/>
      <c r="D146" s="243"/>
      <c r="E146" s="244" t="s">
        <v>53</v>
      </c>
      <c r="F146" s="34"/>
      <c r="G146" s="34"/>
      <c r="H146" s="34">
        <v>0</v>
      </c>
      <c r="I146" s="221" t="e">
        <f t="shared" si="58"/>
        <v>#DIV/0!</v>
      </c>
    </row>
    <row r="147" spans="1:9" s="35" customFormat="1" x14ac:dyDescent="0.25">
      <c r="A147" s="107"/>
      <c r="B147" s="238">
        <v>32</v>
      </c>
      <c r="C147" s="239"/>
      <c r="D147" s="240"/>
      <c r="E147" s="237" t="s">
        <v>126</v>
      </c>
      <c r="F147" s="32"/>
      <c r="G147" s="32"/>
      <c r="H147" s="32">
        <f t="shared" ref="H147" si="65">H148</f>
        <v>0</v>
      </c>
      <c r="I147" s="221" t="e">
        <f t="shared" si="58"/>
        <v>#DIV/0!</v>
      </c>
    </row>
    <row r="148" spans="1:9" s="35" customFormat="1" ht="25.5" x14ac:dyDescent="0.25">
      <c r="A148" s="107"/>
      <c r="B148" s="238">
        <v>321</v>
      </c>
      <c r="C148" s="239"/>
      <c r="D148" s="240"/>
      <c r="E148" s="237" t="s">
        <v>54</v>
      </c>
      <c r="F148" s="32"/>
      <c r="G148" s="32"/>
      <c r="H148" s="32">
        <f>H149+H150</f>
        <v>0</v>
      </c>
      <c r="I148" s="221" t="e">
        <f t="shared" si="58"/>
        <v>#DIV/0!</v>
      </c>
    </row>
    <row r="149" spans="1:9" s="35" customFormat="1" x14ac:dyDescent="0.25">
      <c r="A149" s="107"/>
      <c r="B149" s="241">
        <v>3211</v>
      </c>
      <c r="C149" s="242"/>
      <c r="D149" s="243"/>
      <c r="E149" s="244" t="s">
        <v>64</v>
      </c>
      <c r="F149" s="34"/>
      <c r="G149" s="34"/>
      <c r="H149" s="34">
        <v>0</v>
      </c>
      <c r="I149" s="221" t="e">
        <f t="shared" si="58"/>
        <v>#DIV/0!</v>
      </c>
    </row>
    <row r="150" spans="1:9" ht="25.5" x14ac:dyDescent="0.25">
      <c r="A150" s="107"/>
      <c r="B150" s="241">
        <v>3212</v>
      </c>
      <c r="C150" s="242"/>
      <c r="D150" s="243"/>
      <c r="E150" s="244" t="s">
        <v>127</v>
      </c>
      <c r="F150" s="34"/>
      <c r="G150" s="34"/>
      <c r="H150" s="34">
        <v>0</v>
      </c>
      <c r="I150" s="221" t="e">
        <f t="shared" si="58"/>
        <v>#DIV/0!</v>
      </c>
    </row>
    <row r="151" spans="1:9" s="107" customFormat="1" x14ac:dyDescent="0.25">
      <c r="B151" s="230" t="s">
        <v>289</v>
      </c>
      <c r="C151" s="231"/>
      <c r="D151" s="232"/>
      <c r="E151" s="233" t="s">
        <v>292</v>
      </c>
      <c r="F151" s="42">
        <f t="shared" ref="F151" si="66">F152</f>
        <v>0</v>
      </c>
      <c r="G151" s="42"/>
      <c r="H151" s="42">
        <f t="shared" ref="H151" si="67">H152</f>
        <v>0</v>
      </c>
      <c r="I151" s="221" t="e">
        <f t="shared" si="58"/>
        <v>#DIV/0!</v>
      </c>
    </row>
    <row r="152" spans="1:9" s="35" customFormat="1" ht="15" customHeight="1" x14ac:dyDescent="0.25">
      <c r="A152" s="107"/>
      <c r="B152" s="234">
        <v>3</v>
      </c>
      <c r="C152" s="235"/>
      <c r="D152" s="236"/>
      <c r="E152" s="237" t="s">
        <v>12</v>
      </c>
      <c r="F152" s="32">
        <f t="shared" ref="F152" si="68">F153+F160</f>
        <v>0</v>
      </c>
      <c r="G152" s="32"/>
      <c r="H152" s="32">
        <f t="shared" ref="H152" si="69">H153+H160</f>
        <v>0</v>
      </c>
      <c r="I152" s="221" t="e">
        <f t="shared" si="58"/>
        <v>#DIV/0!</v>
      </c>
    </row>
    <row r="153" spans="1:9" s="35" customFormat="1" ht="15" customHeight="1" x14ac:dyDescent="0.25">
      <c r="A153" s="107"/>
      <c r="B153" s="238">
        <v>31</v>
      </c>
      <c r="C153" s="239"/>
      <c r="D153" s="240"/>
      <c r="E153" s="237" t="s">
        <v>13</v>
      </c>
      <c r="F153" s="32"/>
      <c r="G153" s="32"/>
      <c r="H153" s="32">
        <f t="shared" ref="H153" si="70">H154+H156+H158</f>
        <v>0</v>
      </c>
      <c r="I153" s="221" t="e">
        <f t="shared" si="58"/>
        <v>#DIV/0!</v>
      </c>
    </row>
    <row r="154" spans="1:9" s="35" customFormat="1" x14ac:dyDescent="0.25">
      <c r="A154" s="107"/>
      <c r="B154" s="238">
        <v>311</v>
      </c>
      <c r="C154" s="239"/>
      <c r="D154" s="240"/>
      <c r="E154" s="237" t="s">
        <v>125</v>
      </c>
      <c r="F154" s="32"/>
      <c r="G154" s="32"/>
      <c r="H154" s="32">
        <f t="shared" ref="H154" si="71">H155</f>
        <v>0</v>
      </c>
      <c r="I154" s="221" t="e">
        <f t="shared" si="58"/>
        <v>#DIV/0!</v>
      </c>
    </row>
    <row r="155" spans="1:9" s="35" customFormat="1" x14ac:dyDescent="0.25">
      <c r="A155" s="107"/>
      <c r="B155" s="241">
        <v>3111</v>
      </c>
      <c r="C155" s="242"/>
      <c r="D155" s="243"/>
      <c r="E155" s="244" t="s">
        <v>50</v>
      </c>
      <c r="F155" s="34"/>
      <c r="G155" s="34"/>
      <c r="H155" s="34">
        <v>0</v>
      </c>
      <c r="I155" s="221" t="e">
        <f t="shared" si="58"/>
        <v>#DIV/0!</v>
      </c>
    </row>
    <row r="156" spans="1:9" s="35" customFormat="1" ht="25.5" x14ac:dyDescent="0.25">
      <c r="A156" s="107"/>
      <c r="B156" s="238">
        <v>312</v>
      </c>
      <c r="C156" s="239"/>
      <c r="D156" s="240"/>
      <c r="E156" s="237" t="s">
        <v>51</v>
      </c>
      <c r="F156" s="32"/>
      <c r="G156" s="32"/>
      <c r="H156" s="32">
        <f t="shared" ref="H156" si="72">H157</f>
        <v>0</v>
      </c>
      <c r="I156" s="221" t="e">
        <f t="shared" si="58"/>
        <v>#DIV/0!</v>
      </c>
    </row>
    <row r="157" spans="1:9" x14ac:dyDescent="0.25">
      <c r="A157" s="107"/>
      <c r="B157" s="241">
        <v>3121</v>
      </c>
      <c r="C157" s="242"/>
      <c r="D157" s="243"/>
      <c r="E157" s="244" t="s">
        <v>51</v>
      </c>
      <c r="F157" s="34"/>
      <c r="G157" s="34"/>
      <c r="H157" s="34">
        <v>0</v>
      </c>
      <c r="I157" s="221" t="e">
        <f t="shared" si="58"/>
        <v>#DIV/0!</v>
      </c>
    </row>
    <row r="158" spans="1:9" s="35" customFormat="1" ht="25.5" customHeight="1" x14ac:dyDescent="0.25">
      <c r="A158" s="107"/>
      <c r="B158" s="238">
        <v>313</v>
      </c>
      <c r="C158" s="239"/>
      <c r="D158" s="240"/>
      <c r="E158" s="237" t="s">
        <v>52</v>
      </c>
      <c r="F158" s="32"/>
      <c r="G158" s="32"/>
      <c r="H158" s="32">
        <f t="shared" ref="H158" si="73">H159</f>
        <v>0</v>
      </c>
      <c r="I158" s="221" t="e">
        <f t="shared" si="58"/>
        <v>#DIV/0!</v>
      </c>
    </row>
    <row r="159" spans="1:9" s="35" customFormat="1" ht="15" customHeight="1" x14ac:dyDescent="0.25">
      <c r="A159" s="107"/>
      <c r="B159" s="241">
        <v>3132</v>
      </c>
      <c r="C159" s="242"/>
      <c r="D159" s="243"/>
      <c r="E159" s="244" t="s">
        <v>53</v>
      </c>
      <c r="F159" s="34"/>
      <c r="G159" s="34"/>
      <c r="H159" s="34">
        <v>0</v>
      </c>
      <c r="I159" s="221" t="e">
        <f t="shared" si="58"/>
        <v>#DIV/0!</v>
      </c>
    </row>
    <row r="160" spans="1:9" s="35" customFormat="1" x14ac:dyDescent="0.25">
      <c r="A160" s="107"/>
      <c r="B160" s="238">
        <v>32</v>
      </c>
      <c r="C160" s="239"/>
      <c r="D160" s="240"/>
      <c r="E160" s="237" t="s">
        <v>126</v>
      </c>
      <c r="F160" s="32"/>
      <c r="G160" s="32"/>
      <c r="H160" s="32">
        <f t="shared" ref="H160" si="74">H161</f>
        <v>0</v>
      </c>
      <c r="I160" s="221" t="e">
        <f t="shared" si="58"/>
        <v>#DIV/0!</v>
      </c>
    </row>
    <row r="161" spans="1:9" s="35" customFormat="1" ht="25.5" x14ac:dyDescent="0.25">
      <c r="A161" s="107"/>
      <c r="B161" s="238">
        <v>321</v>
      </c>
      <c r="C161" s="239"/>
      <c r="D161" s="240"/>
      <c r="E161" s="237" t="s">
        <v>54</v>
      </c>
      <c r="F161" s="32"/>
      <c r="G161" s="32"/>
      <c r="H161" s="32">
        <f>H162+H163+H164</f>
        <v>0</v>
      </c>
      <c r="I161" s="221" t="e">
        <f t="shared" si="58"/>
        <v>#DIV/0!</v>
      </c>
    </row>
    <row r="162" spans="1:9" s="35" customFormat="1" x14ac:dyDescent="0.25">
      <c r="A162" s="107"/>
      <c r="B162" s="241">
        <v>3211</v>
      </c>
      <c r="C162" s="242"/>
      <c r="D162" s="243"/>
      <c r="E162" s="244" t="s">
        <v>64</v>
      </c>
      <c r="F162" s="34"/>
      <c r="G162" s="34"/>
      <c r="H162" s="34">
        <v>0</v>
      </c>
      <c r="I162" s="221" t="e">
        <f t="shared" si="58"/>
        <v>#DIV/0!</v>
      </c>
    </row>
    <row r="163" spans="1:9" s="107" customFormat="1" ht="25.5" x14ac:dyDescent="0.25">
      <c r="B163" s="241">
        <v>3212</v>
      </c>
      <c r="C163" s="242"/>
      <c r="D163" s="243"/>
      <c r="E163" s="244" t="s">
        <v>127</v>
      </c>
      <c r="F163" s="34"/>
      <c r="G163" s="34"/>
      <c r="H163" s="34">
        <v>0</v>
      </c>
      <c r="I163" s="221" t="e">
        <f t="shared" si="58"/>
        <v>#DIV/0!</v>
      </c>
    </row>
    <row r="164" spans="1:9" s="35" customFormat="1" ht="25.5" x14ac:dyDescent="0.25">
      <c r="A164" s="107"/>
      <c r="B164" s="241">
        <v>3213</v>
      </c>
      <c r="C164" s="242"/>
      <c r="D164" s="243"/>
      <c r="E164" s="244" t="s">
        <v>65</v>
      </c>
      <c r="F164" s="34"/>
      <c r="G164" s="34"/>
      <c r="H164" s="34">
        <v>0</v>
      </c>
      <c r="I164" s="221" t="e">
        <f t="shared" si="58"/>
        <v>#DIV/0!</v>
      </c>
    </row>
    <row r="165" spans="1:9" s="35" customFormat="1" ht="15" customHeight="1" x14ac:dyDescent="0.25">
      <c r="A165" s="107"/>
      <c r="B165" s="226" t="s">
        <v>99</v>
      </c>
      <c r="C165" s="227"/>
      <c r="D165" s="228"/>
      <c r="E165" s="229" t="s">
        <v>128</v>
      </c>
      <c r="F165" s="43">
        <f t="shared" ref="F165:F168" si="75">F166</f>
        <v>0</v>
      </c>
      <c r="G165" s="43"/>
      <c r="H165" s="43">
        <f t="shared" ref="H165:H169" si="76">H166</f>
        <v>0</v>
      </c>
      <c r="I165" s="221" t="e">
        <f t="shared" si="58"/>
        <v>#DIV/0!</v>
      </c>
    </row>
    <row r="166" spans="1:9" s="35" customFormat="1" ht="15" customHeight="1" x14ac:dyDescent="0.25">
      <c r="A166" s="107"/>
      <c r="B166" s="230" t="s">
        <v>100</v>
      </c>
      <c r="C166" s="231"/>
      <c r="D166" s="232"/>
      <c r="E166" s="233" t="s">
        <v>101</v>
      </c>
      <c r="F166" s="42">
        <f t="shared" si="75"/>
        <v>0</v>
      </c>
      <c r="G166" s="42"/>
      <c r="H166" s="42">
        <f t="shared" si="76"/>
        <v>0</v>
      </c>
      <c r="I166" s="221" t="e">
        <f t="shared" si="58"/>
        <v>#DIV/0!</v>
      </c>
    </row>
    <row r="167" spans="1:9" s="35" customFormat="1" x14ac:dyDescent="0.25">
      <c r="A167" s="107"/>
      <c r="B167" s="234">
        <v>3</v>
      </c>
      <c r="C167" s="235"/>
      <c r="D167" s="236"/>
      <c r="E167" s="237" t="s">
        <v>12</v>
      </c>
      <c r="F167" s="32">
        <f t="shared" si="75"/>
        <v>0</v>
      </c>
      <c r="G167" s="32"/>
      <c r="H167" s="32">
        <f t="shared" si="76"/>
        <v>0</v>
      </c>
      <c r="I167" s="221" t="e">
        <f t="shared" si="58"/>
        <v>#DIV/0!</v>
      </c>
    </row>
    <row r="168" spans="1:9" s="35" customFormat="1" x14ac:dyDescent="0.25">
      <c r="A168" s="107"/>
      <c r="B168" s="238">
        <v>32</v>
      </c>
      <c r="C168" s="239"/>
      <c r="D168" s="240"/>
      <c r="E168" s="237" t="s">
        <v>22</v>
      </c>
      <c r="F168" s="32">
        <f t="shared" si="75"/>
        <v>0</v>
      </c>
      <c r="G168" s="32"/>
      <c r="H168" s="32">
        <f t="shared" si="76"/>
        <v>0</v>
      </c>
      <c r="I168" s="221" t="e">
        <f t="shared" si="58"/>
        <v>#DIV/0!</v>
      </c>
    </row>
    <row r="169" spans="1:9" s="35" customFormat="1" x14ac:dyDescent="0.25">
      <c r="A169" s="107"/>
      <c r="B169" s="238">
        <v>323</v>
      </c>
      <c r="C169" s="239"/>
      <c r="D169" s="240"/>
      <c r="E169" s="237" t="s">
        <v>69</v>
      </c>
      <c r="F169" s="32"/>
      <c r="G169" s="32"/>
      <c r="H169" s="32">
        <f t="shared" si="76"/>
        <v>0</v>
      </c>
      <c r="I169" s="221" t="e">
        <f t="shared" si="58"/>
        <v>#DIV/0!</v>
      </c>
    </row>
    <row r="170" spans="1:9" ht="25.5" x14ac:dyDescent="0.25">
      <c r="A170" s="107"/>
      <c r="B170" s="241">
        <v>3232</v>
      </c>
      <c r="C170" s="242"/>
      <c r="D170" s="243"/>
      <c r="E170" s="244" t="s">
        <v>111</v>
      </c>
      <c r="F170" s="34"/>
      <c r="G170" s="34"/>
      <c r="H170" s="34">
        <v>0</v>
      </c>
      <c r="I170" s="221" t="e">
        <f t="shared" si="58"/>
        <v>#DIV/0!</v>
      </c>
    </row>
    <row r="171" spans="1:9" s="35" customFormat="1" ht="38.25" x14ac:dyDescent="0.25">
      <c r="A171" s="107"/>
      <c r="B171" s="222" t="s">
        <v>97</v>
      </c>
      <c r="C171" s="223"/>
      <c r="D171" s="224"/>
      <c r="E171" s="225" t="s">
        <v>129</v>
      </c>
      <c r="F171" s="44">
        <f t="shared" ref="F171:F174" si="77">F172</f>
        <v>15000</v>
      </c>
      <c r="G171" s="44"/>
      <c r="H171" s="44">
        <f t="shared" ref="H171:H176" si="78">H172</f>
        <v>13752.04</v>
      </c>
      <c r="I171" s="221">
        <f t="shared" si="58"/>
        <v>91.680266666666682</v>
      </c>
    </row>
    <row r="172" spans="1:9" ht="51" x14ac:dyDescent="0.25">
      <c r="A172" s="107"/>
      <c r="B172" s="226" t="s">
        <v>130</v>
      </c>
      <c r="C172" s="227"/>
      <c r="D172" s="228"/>
      <c r="E172" s="229" t="s">
        <v>131</v>
      </c>
      <c r="F172" s="43">
        <f t="shared" si="77"/>
        <v>15000</v>
      </c>
      <c r="G172" s="43"/>
      <c r="H172" s="43">
        <f t="shared" si="78"/>
        <v>13752.04</v>
      </c>
      <c r="I172" s="221">
        <f t="shared" si="58"/>
        <v>91.680266666666682</v>
      </c>
    </row>
    <row r="173" spans="1:9" x14ac:dyDescent="0.25">
      <c r="A173" s="107"/>
      <c r="B173" s="230" t="s">
        <v>100</v>
      </c>
      <c r="C173" s="231"/>
      <c r="D173" s="232"/>
      <c r="E173" s="233" t="s">
        <v>101</v>
      </c>
      <c r="F173" s="42">
        <f t="shared" si="77"/>
        <v>15000</v>
      </c>
      <c r="G173" s="42"/>
      <c r="H173" s="42">
        <f t="shared" si="78"/>
        <v>13752.04</v>
      </c>
      <c r="I173" s="221">
        <f t="shared" si="58"/>
        <v>91.680266666666682</v>
      </c>
    </row>
    <row r="174" spans="1:9" s="35" customFormat="1" x14ac:dyDescent="0.25">
      <c r="A174" s="107"/>
      <c r="B174" s="234">
        <v>3</v>
      </c>
      <c r="C174" s="235"/>
      <c r="D174" s="236"/>
      <c r="E174" s="237" t="s">
        <v>12</v>
      </c>
      <c r="F174" s="32">
        <f t="shared" si="77"/>
        <v>15000</v>
      </c>
      <c r="G174" s="32"/>
      <c r="H174" s="32">
        <f t="shared" si="78"/>
        <v>13752.04</v>
      </c>
      <c r="I174" s="221">
        <f t="shared" si="58"/>
        <v>91.680266666666682</v>
      </c>
    </row>
    <row r="175" spans="1:9" ht="51" x14ac:dyDescent="0.25">
      <c r="A175" s="107"/>
      <c r="B175" s="238">
        <v>37</v>
      </c>
      <c r="C175" s="239"/>
      <c r="D175" s="240"/>
      <c r="E175" s="237" t="s">
        <v>107</v>
      </c>
      <c r="F175" s="32">
        <v>15000</v>
      </c>
      <c r="G175" s="32"/>
      <c r="H175" s="32">
        <f t="shared" si="78"/>
        <v>13752.04</v>
      </c>
      <c r="I175" s="221">
        <f t="shared" si="58"/>
        <v>91.680266666666682</v>
      </c>
    </row>
    <row r="176" spans="1:9" ht="38.25" x14ac:dyDescent="0.25">
      <c r="A176" s="107"/>
      <c r="B176" s="238">
        <v>372</v>
      </c>
      <c r="C176" s="239"/>
      <c r="D176" s="240"/>
      <c r="E176" s="237" t="s">
        <v>76</v>
      </c>
      <c r="F176" s="32"/>
      <c r="G176" s="32"/>
      <c r="H176" s="32">
        <f t="shared" si="78"/>
        <v>13752.04</v>
      </c>
      <c r="I176" s="221" t="e">
        <f t="shared" si="58"/>
        <v>#DIV/0!</v>
      </c>
    </row>
    <row r="177" spans="1:9" s="35" customFormat="1" ht="25.5" x14ac:dyDescent="0.25">
      <c r="A177" s="107"/>
      <c r="B177" s="241">
        <v>3723</v>
      </c>
      <c r="C177" s="242"/>
      <c r="D177" s="243"/>
      <c r="E177" s="244" t="s">
        <v>179</v>
      </c>
      <c r="F177" s="34"/>
      <c r="G177" s="34"/>
      <c r="H177" s="34">
        <v>13752.04</v>
      </c>
      <c r="I177" s="221" t="e">
        <f t="shared" si="58"/>
        <v>#DIV/0!</v>
      </c>
    </row>
    <row r="178" spans="1:9" ht="25.5" x14ac:dyDescent="0.25">
      <c r="A178" s="107"/>
      <c r="B178" s="222" t="s">
        <v>97</v>
      </c>
      <c r="C178" s="223"/>
      <c r="D178" s="224"/>
      <c r="E178" s="225" t="s">
        <v>132</v>
      </c>
      <c r="F178" s="44">
        <f>F192+F208+F179</f>
        <v>8252500</v>
      </c>
      <c r="G178" s="44"/>
      <c r="H178" s="44">
        <f>H179+H192</f>
        <v>26265</v>
      </c>
      <c r="I178" s="221">
        <f t="shared" si="58"/>
        <v>0.31826719176007268</v>
      </c>
    </row>
    <row r="179" spans="1:9" ht="38.25" x14ac:dyDescent="0.25">
      <c r="A179" s="107"/>
      <c r="B179" s="226" t="s">
        <v>293</v>
      </c>
      <c r="C179" s="227"/>
      <c r="D179" s="228"/>
      <c r="E179" s="229" t="s">
        <v>294</v>
      </c>
      <c r="F179" s="43">
        <f t="shared" ref="F179:F188" si="79">F180</f>
        <v>1500000</v>
      </c>
      <c r="G179" s="43"/>
      <c r="H179" s="43">
        <f t="shared" ref="H179:H190" si="80">H180</f>
        <v>6515</v>
      </c>
      <c r="I179" s="221">
        <f t="shared" si="58"/>
        <v>0.43433333333333335</v>
      </c>
    </row>
    <row r="180" spans="1:9" s="35" customFormat="1" ht="38.25" customHeight="1" x14ac:dyDescent="0.25">
      <c r="A180" s="107"/>
      <c r="B180" s="230" t="s">
        <v>100</v>
      </c>
      <c r="C180" s="231"/>
      <c r="D180" s="232"/>
      <c r="E180" s="233" t="s">
        <v>101</v>
      </c>
      <c r="F180" s="42">
        <f>F188+F181</f>
        <v>1500000</v>
      </c>
      <c r="G180" s="42"/>
      <c r="H180" s="42">
        <f>H181+H188</f>
        <v>6515</v>
      </c>
      <c r="I180" s="221">
        <f t="shared" si="58"/>
        <v>0.43433333333333335</v>
      </c>
    </row>
    <row r="181" spans="1:9" s="35" customFormat="1" x14ac:dyDescent="0.25">
      <c r="A181" s="107"/>
      <c r="B181" s="234">
        <v>3</v>
      </c>
      <c r="C181" s="235"/>
      <c r="D181" s="236"/>
      <c r="E181" s="237" t="s">
        <v>12</v>
      </c>
      <c r="F181" s="32">
        <f t="shared" ref="F181" si="81">F182</f>
        <v>500000</v>
      </c>
      <c r="G181" s="32"/>
      <c r="H181" s="32">
        <f t="shared" ref="H181:H185" si="82">H182</f>
        <v>6515</v>
      </c>
      <c r="I181" s="221">
        <f t="shared" si="58"/>
        <v>1.3029999999999999</v>
      </c>
    </row>
    <row r="182" spans="1:9" s="35" customFormat="1" x14ac:dyDescent="0.25">
      <c r="A182" s="107"/>
      <c r="B182" s="238">
        <v>32</v>
      </c>
      <c r="C182" s="239"/>
      <c r="D182" s="240"/>
      <c r="E182" s="237" t="s">
        <v>22</v>
      </c>
      <c r="F182" s="32">
        <v>500000</v>
      </c>
      <c r="G182" s="32"/>
      <c r="H182" s="32">
        <f>H183+H185</f>
        <v>6515</v>
      </c>
      <c r="I182" s="221">
        <f t="shared" si="58"/>
        <v>1.3029999999999999</v>
      </c>
    </row>
    <row r="183" spans="1:9" s="35" customFormat="1" ht="25.5" x14ac:dyDescent="0.25">
      <c r="A183" s="107"/>
      <c r="B183" s="238">
        <v>322</v>
      </c>
      <c r="C183" s="239"/>
      <c r="D183" s="240"/>
      <c r="E183" s="237" t="s">
        <v>56</v>
      </c>
      <c r="F183" s="32">
        <f>F184</f>
        <v>0</v>
      </c>
      <c r="G183" s="32"/>
      <c r="H183" s="32">
        <f t="shared" si="82"/>
        <v>0</v>
      </c>
      <c r="I183" s="221" t="e">
        <f t="shared" si="58"/>
        <v>#DIV/0!</v>
      </c>
    </row>
    <row r="184" spans="1:9" x14ac:dyDescent="0.25">
      <c r="A184" s="107"/>
      <c r="B184" s="241">
        <v>3225</v>
      </c>
      <c r="C184" s="242"/>
      <c r="D184" s="243"/>
      <c r="E184" s="244" t="s">
        <v>103</v>
      </c>
      <c r="F184" s="34">
        <v>0</v>
      </c>
      <c r="G184" s="34"/>
      <c r="H184" s="34">
        <v>0</v>
      </c>
      <c r="I184" s="221" t="e">
        <f t="shared" si="58"/>
        <v>#DIV/0!</v>
      </c>
    </row>
    <row r="185" spans="1:9" s="35" customFormat="1" ht="25.5" customHeight="1" x14ac:dyDescent="0.25">
      <c r="A185" s="107"/>
      <c r="B185" s="238">
        <v>323</v>
      </c>
      <c r="C185" s="239"/>
      <c r="D185" s="240"/>
      <c r="E185" s="237" t="s">
        <v>69</v>
      </c>
      <c r="F185" s="32">
        <f>F186</f>
        <v>0</v>
      </c>
      <c r="G185" s="32"/>
      <c r="H185" s="32">
        <f t="shared" si="82"/>
        <v>6515</v>
      </c>
      <c r="I185" s="221"/>
    </row>
    <row r="186" spans="1:9" s="35" customFormat="1" ht="25.5" x14ac:dyDescent="0.25">
      <c r="A186" s="107"/>
      <c r="B186" s="241">
        <v>3232</v>
      </c>
      <c r="C186" s="242"/>
      <c r="D186" s="243"/>
      <c r="E186" s="244" t="s">
        <v>111</v>
      </c>
      <c r="F186" s="34">
        <v>0</v>
      </c>
      <c r="G186" s="34"/>
      <c r="H186" s="34">
        <v>6515</v>
      </c>
      <c r="I186" s="221"/>
    </row>
    <row r="187" spans="1:9" s="35" customFormat="1" x14ac:dyDescent="0.25">
      <c r="A187" s="107"/>
      <c r="B187" s="245"/>
      <c r="C187" s="246"/>
      <c r="D187" s="247"/>
      <c r="E187" s="244"/>
      <c r="F187" s="34"/>
      <c r="G187" s="34"/>
      <c r="H187" s="34"/>
      <c r="I187" s="221"/>
    </row>
    <row r="188" spans="1:9" s="35" customFormat="1" ht="25.5" x14ac:dyDescent="0.25">
      <c r="A188" s="107"/>
      <c r="B188" s="234">
        <v>4</v>
      </c>
      <c r="C188" s="235"/>
      <c r="D188" s="236"/>
      <c r="E188" s="237" t="s">
        <v>14</v>
      </c>
      <c r="F188" s="32">
        <f t="shared" si="79"/>
        <v>1000000</v>
      </c>
      <c r="G188" s="32"/>
      <c r="H188" s="32">
        <f t="shared" si="80"/>
        <v>0</v>
      </c>
      <c r="I188" s="221">
        <f t="shared" si="58"/>
        <v>0</v>
      </c>
    </row>
    <row r="189" spans="1:9" ht="38.25" x14ac:dyDescent="0.25">
      <c r="A189" s="107"/>
      <c r="B189" s="238">
        <v>42</v>
      </c>
      <c r="C189" s="239"/>
      <c r="D189" s="240"/>
      <c r="E189" s="237" t="s">
        <v>29</v>
      </c>
      <c r="F189" s="32">
        <v>1000000</v>
      </c>
      <c r="G189" s="32"/>
      <c r="H189" s="32">
        <f t="shared" si="80"/>
        <v>0</v>
      </c>
      <c r="I189" s="221">
        <f t="shared" si="58"/>
        <v>0</v>
      </c>
    </row>
    <row r="190" spans="1:9" s="35" customFormat="1" x14ac:dyDescent="0.25">
      <c r="A190" s="107"/>
      <c r="B190" s="238">
        <v>421</v>
      </c>
      <c r="C190" s="239"/>
      <c r="D190" s="240"/>
      <c r="E190" s="237" t="s">
        <v>89</v>
      </c>
      <c r="F190" s="32"/>
      <c r="G190" s="32"/>
      <c r="H190" s="32">
        <f t="shared" si="80"/>
        <v>0</v>
      </c>
      <c r="I190" s="221" t="e">
        <f t="shared" si="58"/>
        <v>#DIV/0!</v>
      </c>
    </row>
    <row r="191" spans="1:9" s="107" customFormat="1" x14ac:dyDescent="0.25">
      <c r="B191" s="241">
        <v>4212</v>
      </c>
      <c r="C191" s="242"/>
      <c r="D191" s="243"/>
      <c r="E191" s="244" t="s">
        <v>133</v>
      </c>
      <c r="F191" s="34"/>
      <c r="G191" s="34"/>
      <c r="H191" s="34">
        <v>0</v>
      </c>
      <c r="I191" s="221" t="e">
        <f t="shared" si="58"/>
        <v>#DIV/0!</v>
      </c>
    </row>
    <row r="192" spans="1:9" s="35" customFormat="1" ht="51" x14ac:dyDescent="0.25">
      <c r="A192" s="107"/>
      <c r="B192" s="226" t="s">
        <v>295</v>
      </c>
      <c r="C192" s="227"/>
      <c r="D192" s="228"/>
      <c r="E192" s="229" t="s">
        <v>296</v>
      </c>
      <c r="F192" s="43">
        <f t="shared" ref="F192:F214" si="83">F193</f>
        <v>3252500</v>
      </c>
      <c r="G192" s="43"/>
      <c r="H192" s="43">
        <f t="shared" ref="H192:H219" si="84">H193</f>
        <v>19750</v>
      </c>
      <c r="I192" s="221">
        <f t="shared" si="58"/>
        <v>0.60722521137586472</v>
      </c>
    </row>
    <row r="193" spans="1:12" s="107" customFormat="1" x14ac:dyDescent="0.25">
      <c r="B193" s="230" t="s">
        <v>100</v>
      </c>
      <c r="C193" s="231"/>
      <c r="D193" s="232"/>
      <c r="E193" s="233" t="s">
        <v>101</v>
      </c>
      <c r="F193" s="42">
        <f>F198+F194</f>
        <v>3252500</v>
      </c>
      <c r="G193" s="42"/>
      <c r="H193" s="42">
        <f>H198</f>
        <v>19750</v>
      </c>
      <c r="I193" s="221">
        <f t="shared" si="58"/>
        <v>0.60722521137586472</v>
      </c>
      <c r="J193"/>
      <c r="K193"/>
      <c r="L193"/>
    </row>
    <row r="194" spans="1:12" x14ac:dyDescent="0.25">
      <c r="A194" s="107"/>
      <c r="B194" s="234">
        <v>3</v>
      </c>
      <c r="C194" s="235"/>
      <c r="D194" s="236"/>
      <c r="E194" s="237" t="s">
        <v>12</v>
      </c>
      <c r="F194" s="32">
        <f t="shared" ref="F194" si="85">F195</f>
        <v>500000</v>
      </c>
      <c r="G194" s="32"/>
      <c r="H194" s="32">
        <f t="shared" ref="H194:H196" si="86">H195</f>
        <v>0</v>
      </c>
      <c r="I194" s="221">
        <f t="shared" si="58"/>
        <v>0</v>
      </c>
    </row>
    <row r="195" spans="1:12" s="35" customFormat="1" x14ac:dyDescent="0.25">
      <c r="A195" s="107"/>
      <c r="B195" s="238">
        <v>32</v>
      </c>
      <c r="C195" s="239"/>
      <c r="D195" s="240"/>
      <c r="E195" s="237" t="s">
        <v>22</v>
      </c>
      <c r="F195" s="32">
        <v>500000</v>
      </c>
      <c r="G195" s="32"/>
      <c r="H195" s="32">
        <f>H196</f>
        <v>0</v>
      </c>
      <c r="I195" s="221">
        <f t="shared" si="58"/>
        <v>0</v>
      </c>
    </row>
    <row r="196" spans="1:12" ht="25.5" x14ac:dyDescent="0.25">
      <c r="A196" s="107"/>
      <c r="B196" s="238">
        <v>322</v>
      </c>
      <c r="C196" s="239"/>
      <c r="D196" s="240"/>
      <c r="E196" s="237" t="s">
        <v>56</v>
      </c>
      <c r="F196" s="32">
        <f>F197</f>
        <v>0</v>
      </c>
      <c r="G196" s="32"/>
      <c r="H196" s="32">
        <f t="shared" si="86"/>
        <v>0</v>
      </c>
      <c r="I196" s="221" t="e">
        <f t="shared" si="58"/>
        <v>#DIV/0!</v>
      </c>
    </row>
    <row r="197" spans="1:12" x14ac:dyDescent="0.25">
      <c r="A197" s="107"/>
      <c r="B197" s="241">
        <v>3225</v>
      </c>
      <c r="C197" s="242"/>
      <c r="D197" s="243"/>
      <c r="E197" s="244" t="s">
        <v>103</v>
      </c>
      <c r="F197" s="34">
        <v>0</v>
      </c>
      <c r="G197" s="34"/>
      <c r="H197" s="34">
        <v>0</v>
      </c>
      <c r="I197" s="221" t="e">
        <f t="shared" si="58"/>
        <v>#DIV/0!</v>
      </c>
    </row>
    <row r="198" spans="1:12" s="35" customFormat="1" ht="25.5" customHeight="1" x14ac:dyDescent="0.25">
      <c r="A198" s="107"/>
      <c r="B198" s="234">
        <v>4</v>
      </c>
      <c r="C198" s="235"/>
      <c r="D198" s="236"/>
      <c r="E198" s="237" t="s">
        <v>14</v>
      </c>
      <c r="F198" s="32">
        <f t="shared" si="83"/>
        <v>2752500</v>
      </c>
      <c r="G198" s="32"/>
      <c r="H198" s="32">
        <f>H199+H203</f>
        <v>19750</v>
      </c>
      <c r="I198" s="221">
        <f t="shared" si="58"/>
        <v>0.71752951861943692</v>
      </c>
    </row>
    <row r="199" spans="1:12" s="35" customFormat="1" ht="38.25" x14ac:dyDescent="0.25">
      <c r="A199" s="107"/>
      <c r="B199" s="238">
        <v>42</v>
      </c>
      <c r="C199" s="239"/>
      <c r="D199" s="240"/>
      <c r="E199" s="237" t="s">
        <v>29</v>
      </c>
      <c r="F199" s="32">
        <v>2752500</v>
      </c>
      <c r="G199" s="32"/>
      <c r="H199" s="32">
        <f>H200</f>
        <v>19750</v>
      </c>
      <c r="I199" s="221">
        <f t="shared" si="58"/>
        <v>0.71752951861943692</v>
      </c>
    </row>
    <row r="200" spans="1:12" s="35" customFormat="1" x14ac:dyDescent="0.25">
      <c r="A200" s="107"/>
      <c r="B200" s="238">
        <v>421</v>
      </c>
      <c r="C200" s="239"/>
      <c r="D200" s="240"/>
      <c r="E200" s="237" t="s">
        <v>89</v>
      </c>
      <c r="F200" s="32"/>
      <c r="G200" s="32"/>
      <c r="H200" s="32">
        <f t="shared" si="84"/>
        <v>19750</v>
      </c>
      <c r="I200" s="221" t="e">
        <f t="shared" si="58"/>
        <v>#DIV/0!</v>
      </c>
    </row>
    <row r="201" spans="1:12" s="35" customFormat="1" x14ac:dyDescent="0.25">
      <c r="A201" s="107"/>
      <c r="B201" s="241">
        <v>4212</v>
      </c>
      <c r="C201" s="242"/>
      <c r="D201" s="243"/>
      <c r="E201" s="244" t="s">
        <v>133</v>
      </c>
      <c r="F201" s="34"/>
      <c r="G201" s="34"/>
      <c r="H201" s="34">
        <v>19750</v>
      </c>
      <c r="I201" s="221" t="e">
        <f t="shared" si="58"/>
        <v>#DIV/0!</v>
      </c>
    </row>
    <row r="202" spans="1:12" ht="38.25" x14ac:dyDescent="0.25">
      <c r="A202" s="107"/>
      <c r="B202" s="238">
        <v>45</v>
      </c>
      <c r="C202" s="239"/>
      <c r="D202" s="240"/>
      <c r="E202" s="237" t="s">
        <v>297</v>
      </c>
      <c r="F202" s="32"/>
      <c r="G202" s="32"/>
      <c r="H202" s="32">
        <f>H203</f>
        <v>0</v>
      </c>
      <c r="I202" s="221" t="e">
        <f t="shared" si="58"/>
        <v>#DIV/0!</v>
      </c>
    </row>
    <row r="203" spans="1:12" s="35" customFormat="1" ht="15" customHeight="1" x14ac:dyDescent="0.25">
      <c r="A203" s="107"/>
      <c r="B203" s="238">
        <v>451</v>
      </c>
      <c r="C203" s="239"/>
      <c r="D203" s="240"/>
      <c r="E203" s="237" t="s">
        <v>94</v>
      </c>
      <c r="F203" s="32"/>
      <c r="G203" s="32"/>
      <c r="H203" s="32">
        <f>H204</f>
        <v>0</v>
      </c>
      <c r="I203" s="221" t="e">
        <f t="shared" si="58"/>
        <v>#DIV/0!</v>
      </c>
    </row>
    <row r="204" spans="1:12" s="35" customFormat="1" ht="25.5" x14ac:dyDescent="0.25">
      <c r="A204" s="107"/>
      <c r="B204" s="245">
        <v>4511</v>
      </c>
      <c r="C204" s="246"/>
      <c r="D204" s="247"/>
      <c r="E204" s="244" t="s">
        <v>94</v>
      </c>
      <c r="F204" s="34"/>
      <c r="G204" s="34"/>
      <c r="H204" s="34">
        <v>0</v>
      </c>
      <c r="I204" s="221" t="e">
        <f t="shared" si="58"/>
        <v>#DIV/0!</v>
      </c>
    </row>
    <row r="205" spans="1:12" s="35" customFormat="1" x14ac:dyDescent="0.25">
      <c r="A205" s="107"/>
      <c r="B205" s="238">
        <v>422</v>
      </c>
      <c r="C205" s="239"/>
      <c r="D205" s="240"/>
      <c r="E205" s="237" t="s">
        <v>71</v>
      </c>
      <c r="F205" s="32"/>
      <c r="G205" s="32"/>
      <c r="H205" s="32">
        <f t="shared" si="84"/>
        <v>0</v>
      </c>
      <c r="I205" s="221" t="e">
        <f t="shared" si="58"/>
        <v>#DIV/0!</v>
      </c>
    </row>
    <row r="206" spans="1:12" s="35" customFormat="1" x14ac:dyDescent="0.25">
      <c r="A206" s="107"/>
      <c r="B206" s="241">
        <v>4221</v>
      </c>
      <c r="C206" s="242"/>
      <c r="D206" s="243"/>
      <c r="E206" s="244" t="s">
        <v>72</v>
      </c>
      <c r="F206" s="34"/>
      <c r="G206" s="34"/>
      <c r="H206" s="34">
        <v>0</v>
      </c>
      <c r="I206" s="221" t="e">
        <f t="shared" si="58"/>
        <v>#DIV/0!</v>
      </c>
    </row>
    <row r="207" spans="1:12" x14ac:dyDescent="0.25">
      <c r="A207" s="107"/>
      <c r="B207" s="245">
        <v>4226</v>
      </c>
      <c r="C207" s="246"/>
      <c r="D207" s="247"/>
      <c r="E207" s="244" t="s">
        <v>298</v>
      </c>
      <c r="F207" s="34"/>
      <c r="G207" s="34"/>
      <c r="H207" s="34"/>
      <c r="I207" s="221" t="e">
        <f t="shared" si="58"/>
        <v>#DIV/0!</v>
      </c>
    </row>
    <row r="208" spans="1:12" s="35" customFormat="1" ht="51" x14ac:dyDescent="0.25">
      <c r="A208" s="107"/>
      <c r="B208" s="226" t="s">
        <v>299</v>
      </c>
      <c r="C208" s="227"/>
      <c r="D208" s="228"/>
      <c r="E208" s="229" t="s">
        <v>300</v>
      </c>
      <c r="F208" s="43">
        <f t="shared" si="83"/>
        <v>3500000</v>
      </c>
      <c r="G208" s="43"/>
      <c r="H208" s="43">
        <f t="shared" si="84"/>
        <v>0</v>
      </c>
      <c r="I208" s="221">
        <f t="shared" si="58"/>
        <v>0</v>
      </c>
    </row>
    <row r="209" spans="1:9" s="35" customFormat="1" x14ac:dyDescent="0.25">
      <c r="A209" s="107"/>
      <c r="B209" s="230" t="s">
        <v>100</v>
      </c>
      <c r="C209" s="231"/>
      <c r="D209" s="232"/>
      <c r="E209" s="233" t="s">
        <v>101</v>
      </c>
      <c r="F209" s="42">
        <f>F214+F210</f>
        <v>3500000</v>
      </c>
      <c r="G209" s="42"/>
      <c r="H209" s="42">
        <f>H214</f>
        <v>0</v>
      </c>
      <c r="I209" s="221">
        <f t="shared" si="58"/>
        <v>0</v>
      </c>
    </row>
    <row r="210" spans="1:9" x14ac:dyDescent="0.25">
      <c r="A210" s="107"/>
      <c r="B210" s="234">
        <v>3</v>
      </c>
      <c r="C210" s="235"/>
      <c r="D210" s="236"/>
      <c r="E210" s="237" t="s">
        <v>12</v>
      </c>
      <c r="F210" s="32">
        <f t="shared" ref="F210" si="87">F211</f>
        <v>500000</v>
      </c>
      <c r="G210" s="32"/>
      <c r="H210" s="32">
        <f t="shared" ref="H210:H212" si="88">H211</f>
        <v>0</v>
      </c>
      <c r="I210" s="221">
        <f t="shared" si="58"/>
        <v>0</v>
      </c>
    </row>
    <row r="211" spans="1:9" s="35" customFormat="1" x14ac:dyDescent="0.25">
      <c r="A211" s="107"/>
      <c r="B211" s="238">
        <v>32</v>
      </c>
      <c r="C211" s="239"/>
      <c r="D211" s="240"/>
      <c r="E211" s="237" t="s">
        <v>22</v>
      </c>
      <c r="F211" s="32">
        <v>500000</v>
      </c>
      <c r="G211" s="32"/>
      <c r="H211" s="32">
        <f t="shared" si="88"/>
        <v>0</v>
      </c>
      <c r="I211" s="221">
        <f t="shared" si="58"/>
        <v>0</v>
      </c>
    </row>
    <row r="212" spans="1:9" ht="25.5" x14ac:dyDescent="0.25">
      <c r="A212" s="107"/>
      <c r="B212" s="238">
        <v>322</v>
      </c>
      <c r="C212" s="239"/>
      <c r="D212" s="240"/>
      <c r="E212" s="237" t="s">
        <v>56</v>
      </c>
      <c r="F212" s="32">
        <f>F213</f>
        <v>0</v>
      </c>
      <c r="G212" s="32"/>
      <c r="H212" s="32">
        <f t="shared" si="88"/>
        <v>0</v>
      </c>
      <c r="I212" s="221" t="e">
        <f t="shared" si="58"/>
        <v>#DIV/0!</v>
      </c>
    </row>
    <row r="213" spans="1:9" x14ac:dyDescent="0.25">
      <c r="A213" s="107"/>
      <c r="B213" s="241">
        <v>3225</v>
      </c>
      <c r="C213" s="242"/>
      <c r="D213" s="243"/>
      <c r="E213" s="244" t="s">
        <v>103</v>
      </c>
      <c r="F213" s="34">
        <v>0</v>
      </c>
      <c r="G213" s="34"/>
      <c r="H213" s="34">
        <v>0</v>
      </c>
      <c r="I213" s="221" t="e">
        <f t="shared" si="58"/>
        <v>#DIV/0!</v>
      </c>
    </row>
    <row r="214" spans="1:9" ht="25.5" x14ac:dyDescent="0.25">
      <c r="A214" s="107"/>
      <c r="B214" s="234">
        <v>4</v>
      </c>
      <c r="C214" s="235"/>
      <c r="D214" s="236"/>
      <c r="E214" s="237" t="s">
        <v>14</v>
      </c>
      <c r="F214" s="32">
        <f t="shared" si="83"/>
        <v>3000000</v>
      </c>
      <c r="G214" s="32"/>
      <c r="H214" s="32">
        <f t="shared" si="84"/>
        <v>0</v>
      </c>
      <c r="I214" s="221">
        <f t="shared" si="58"/>
        <v>0</v>
      </c>
    </row>
    <row r="215" spans="1:9" s="35" customFormat="1" ht="38.25" x14ac:dyDescent="0.25">
      <c r="A215" s="107"/>
      <c r="B215" s="238">
        <v>42</v>
      </c>
      <c r="C215" s="239"/>
      <c r="D215" s="240"/>
      <c r="E215" s="237" t="s">
        <v>29</v>
      </c>
      <c r="F215" s="32">
        <v>3000000</v>
      </c>
      <c r="G215" s="32"/>
      <c r="H215" s="32">
        <f t="shared" si="84"/>
        <v>0</v>
      </c>
      <c r="I215" s="221">
        <f t="shared" ref="I215:I278" si="89">H215/F215*100</f>
        <v>0</v>
      </c>
    </row>
    <row r="216" spans="1:9" x14ac:dyDescent="0.25">
      <c r="A216" s="107"/>
      <c r="B216" s="238">
        <v>422</v>
      </c>
      <c r="C216" s="239"/>
      <c r="D216" s="240"/>
      <c r="E216" s="237" t="s">
        <v>71</v>
      </c>
      <c r="F216" s="32"/>
      <c r="G216" s="32"/>
      <c r="H216" s="32">
        <f t="shared" si="84"/>
        <v>0</v>
      </c>
      <c r="I216" s="221" t="e">
        <f t="shared" si="89"/>
        <v>#DIV/0!</v>
      </c>
    </row>
    <row r="217" spans="1:9" s="35" customFormat="1" x14ac:dyDescent="0.25">
      <c r="A217" s="107"/>
      <c r="B217" s="241">
        <v>4221</v>
      </c>
      <c r="C217" s="242"/>
      <c r="D217" s="243"/>
      <c r="E217" s="244" t="s">
        <v>72</v>
      </c>
      <c r="F217" s="34"/>
      <c r="G217" s="34"/>
      <c r="H217" s="34">
        <v>0</v>
      </c>
      <c r="I217" s="221" t="e">
        <f t="shared" si="89"/>
        <v>#DIV/0!</v>
      </c>
    </row>
    <row r="218" spans="1:9" s="35" customFormat="1" x14ac:dyDescent="0.25">
      <c r="A218" s="107"/>
      <c r="B218" s="245">
        <v>4226</v>
      </c>
      <c r="C218" s="246"/>
      <c r="D218" s="247"/>
      <c r="E218" s="244" t="s">
        <v>298</v>
      </c>
      <c r="F218" s="34"/>
      <c r="G218" s="34"/>
      <c r="H218" s="34"/>
      <c r="I218" s="221" t="e">
        <f t="shared" si="89"/>
        <v>#DIV/0!</v>
      </c>
    </row>
    <row r="219" spans="1:9" s="107" customFormat="1" ht="25.5" x14ac:dyDescent="0.25">
      <c r="B219" s="238">
        <v>451</v>
      </c>
      <c r="C219" s="239"/>
      <c r="D219" s="240"/>
      <c r="E219" s="237" t="s">
        <v>301</v>
      </c>
      <c r="F219" s="32"/>
      <c r="G219" s="32"/>
      <c r="H219" s="32">
        <f t="shared" si="84"/>
        <v>0</v>
      </c>
      <c r="I219" s="221" t="e">
        <f t="shared" si="89"/>
        <v>#DIV/0!</v>
      </c>
    </row>
    <row r="220" spans="1:9" s="35" customFormat="1" ht="15" customHeight="1" x14ac:dyDescent="0.25">
      <c r="A220" s="107"/>
      <c r="B220" s="241">
        <v>4511</v>
      </c>
      <c r="C220" s="242"/>
      <c r="D220" s="243"/>
      <c r="E220" s="244" t="s">
        <v>301</v>
      </c>
      <c r="F220" s="34"/>
      <c r="G220" s="34"/>
      <c r="H220" s="34">
        <v>0</v>
      </c>
      <c r="I220" s="221" t="e">
        <f t="shared" si="89"/>
        <v>#DIV/0!</v>
      </c>
    </row>
    <row r="221" spans="1:9" s="35" customFormat="1" x14ac:dyDescent="0.25">
      <c r="A221" s="107"/>
      <c r="B221" s="222" t="s">
        <v>134</v>
      </c>
      <c r="C221" s="223"/>
      <c r="D221" s="224"/>
      <c r="E221" s="225" t="s">
        <v>135</v>
      </c>
      <c r="F221" s="44">
        <f>F222+F229+F235</f>
        <v>61500</v>
      </c>
      <c r="G221" s="44"/>
      <c r="H221" s="44">
        <f>H222+H229+H235</f>
        <v>0</v>
      </c>
      <c r="I221" s="221">
        <f t="shared" si="89"/>
        <v>0</v>
      </c>
    </row>
    <row r="222" spans="1:9" s="35" customFormat="1" x14ac:dyDescent="0.25">
      <c r="A222" s="107"/>
      <c r="B222" s="226" t="s">
        <v>136</v>
      </c>
      <c r="C222" s="227"/>
      <c r="D222" s="228"/>
      <c r="E222" s="229" t="s">
        <v>137</v>
      </c>
      <c r="F222" s="43">
        <f t="shared" ref="F222:F224" si="90">F223</f>
        <v>30000</v>
      </c>
      <c r="G222" s="43"/>
      <c r="H222" s="43">
        <f t="shared" ref="H222:H225" si="91">H223</f>
        <v>0</v>
      </c>
      <c r="I222" s="221">
        <f t="shared" si="89"/>
        <v>0</v>
      </c>
    </row>
    <row r="223" spans="1:9" s="35" customFormat="1" x14ac:dyDescent="0.25">
      <c r="A223" s="107"/>
      <c r="B223" s="230" t="s">
        <v>100</v>
      </c>
      <c r="C223" s="231"/>
      <c r="D223" s="232"/>
      <c r="E223" s="233" t="s">
        <v>101</v>
      </c>
      <c r="F223" s="42">
        <f t="shared" si="90"/>
        <v>30000</v>
      </c>
      <c r="G223" s="42"/>
      <c r="H223" s="42">
        <f t="shared" si="91"/>
        <v>0</v>
      </c>
      <c r="I223" s="221">
        <f t="shared" si="89"/>
        <v>0</v>
      </c>
    </row>
    <row r="224" spans="1:9" s="107" customFormat="1" ht="25.5" x14ac:dyDescent="0.25">
      <c r="B224" s="234">
        <v>4</v>
      </c>
      <c r="C224" s="235"/>
      <c r="D224" s="236"/>
      <c r="E224" s="237" t="s">
        <v>14</v>
      </c>
      <c r="F224" s="32">
        <f t="shared" si="90"/>
        <v>30000</v>
      </c>
      <c r="G224" s="32"/>
      <c r="H224" s="32">
        <f t="shared" si="91"/>
        <v>0</v>
      </c>
      <c r="I224" s="221">
        <f t="shared" si="89"/>
        <v>0</v>
      </c>
    </row>
    <row r="225" spans="1:9" s="35" customFormat="1" ht="38.25" x14ac:dyDescent="0.25">
      <c r="A225" s="107"/>
      <c r="B225" s="238">
        <v>45</v>
      </c>
      <c r="C225" s="239"/>
      <c r="D225" s="240"/>
      <c r="E225" s="237" t="s">
        <v>29</v>
      </c>
      <c r="F225" s="32">
        <v>30000</v>
      </c>
      <c r="G225" s="32"/>
      <c r="H225" s="32">
        <f t="shared" si="91"/>
        <v>0</v>
      </c>
      <c r="I225" s="221">
        <f t="shared" si="89"/>
        <v>0</v>
      </c>
    </row>
    <row r="226" spans="1:9" x14ac:dyDescent="0.25">
      <c r="A226" s="107"/>
      <c r="B226" s="238">
        <v>451</v>
      </c>
      <c r="C226" s="239"/>
      <c r="D226" s="240"/>
      <c r="E226" s="237" t="s">
        <v>71</v>
      </c>
      <c r="F226" s="32"/>
      <c r="G226" s="32"/>
      <c r="H226" s="32">
        <f>H227+H228</f>
        <v>0</v>
      </c>
      <c r="I226" s="221" t="e">
        <f t="shared" si="89"/>
        <v>#DIV/0!</v>
      </c>
    </row>
    <row r="227" spans="1:9" s="107" customFormat="1" ht="25.5" x14ac:dyDescent="0.25">
      <c r="B227" s="241">
        <v>4511</v>
      </c>
      <c r="C227" s="242"/>
      <c r="D227" s="243"/>
      <c r="E227" s="244" t="s">
        <v>165</v>
      </c>
      <c r="F227" s="34"/>
      <c r="G227" s="34"/>
      <c r="H227" s="34">
        <v>0</v>
      </c>
      <c r="I227" s="221" t="e">
        <f t="shared" si="89"/>
        <v>#DIV/0!</v>
      </c>
    </row>
    <row r="228" spans="1:9" x14ac:dyDescent="0.25">
      <c r="A228" s="107"/>
      <c r="B228" s="241"/>
      <c r="C228" s="242"/>
      <c r="D228" s="243"/>
      <c r="E228" s="244"/>
      <c r="F228" s="34"/>
      <c r="G228" s="34"/>
      <c r="H228" s="34">
        <v>0</v>
      </c>
      <c r="I228" s="221" t="e">
        <f t="shared" si="89"/>
        <v>#DIV/0!</v>
      </c>
    </row>
    <row r="229" spans="1:9" s="35" customFormat="1" x14ac:dyDescent="0.25">
      <c r="A229" s="107"/>
      <c r="B229" s="226" t="s">
        <v>115</v>
      </c>
      <c r="C229" s="227"/>
      <c r="D229" s="228"/>
      <c r="E229" s="229" t="s">
        <v>178</v>
      </c>
      <c r="F229" s="43">
        <f t="shared" ref="F229:F237" si="92">F230</f>
        <v>30000</v>
      </c>
      <c r="G229" s="43"/>
      <c r="H229" s="43">
        <f t="shared" ref="H229:H239" si="93">H230</f>
        <v>0</v>
      </c>
      <c r="I229" s="221">
        <f t="shared" si="89"/>
        <v>0</v>
      </c>
    </row>
    <row r="230" spans="1:9" ht="25.5" x14ac:dyDescent="0.25">
      <c r="A230" s="107"/>
      <c r="B230" s="230" t="s">
        <v>302</v>
      </c>
      <c r="C230" s="231"/>
      <c r="D230" s="232"/>
      <c r="E230" s="233" t="s">
        <v>303</v>
      </c>
      <c r="F230" s="42">
        <f t="shared" si="92"/>
        <v>30000</v>
      </c>
      <c r="G230" s="42"/>
      <c r="H230" s="42">
        <f t="shared" si="93"/>
        <v>0</v>
      </c>
      <c r="I230" s="221">
        <f t="shared" si="89"/>
        <v>0</v>
      </c>
    </row>
    <row r="231" spans="1:9" s="35" customFormat="1" ht="25.5" customHeight="1" x14ac:dyDescent="0.25">
      <c r="A231" s="107"/>
      <c r="B231" s="234">
        <v>4</v>
      </c>
      <c r="C231" s="235"/>
      <c r="D231" s="236"/>
      <c r="E231" s="237" t="s">
        <v>14</v>
      </c>
      <c r="F231" s="32">
        <f t="shared" si="92"/>
        <v>30000</v>
      </c>
      <c r="G231" s="32"/>
      <c r="H231" s="32">
        <f t="shared" si="93"/>
        <v>0</v>
      </c>
      <c r="I231" s="221">
        <f t="shared" si="89"/>
        <v>0</v>
      </c>
    </row>
    <row r="232" spans="1:9" s="35" customFormat="1" ht="38.25" x14ac:dyDescent="0.25">
      <c r="A232" s="107"/>
      <c r="B232" s="238">
        <v>45</v>
      </c>
      <c r="C232" s="239"/>
      <c r="D232" s="240"/>
      <c r="E232" s="237" t="s">
        <v>93</v>
      </c>
      <c r="F232" s="32">
        <v>30000</v>
      </c>
      <c r="G232" s="32"/>
      <c r="H232" s="32">
        <f t="shared" si="93"/>
        <v>0</v>
      </c>
      <c r="I232" s="221">
        <f t="shared" si="89"/>
        <v>0</v>
      </c>
    </row>
    <row r="233" spans="1:9" s="35" customFormat="1" ht="25.5" x14ac:dyDescent="0.25">
      <c r="A233" s="107"/>
      <c r="B233" s="238">
        <v>451</v>
      </c>
      <c r="C233" s="239"/>
      <c r="D233" s="240"/>
      <c r="E233" s="237" t="s">
        <v>94</v>
      </c>
      <c r="F233" s="32"/>
      <c r="G233" s="32"/>
      <c r="H233" s="32">
        <f t="shared" si="93"/>
        <v>0</v>
      </c>
      <c r="I233" s="221" t="e">
        <f t="shared" si="89"/>
        <v>#DIV/0!</v>
      </c>
    </row>
    <row r="234" spans="1:9" s="35" customFormat="1" ht="25.5" x14ac:dyDescent="0.25">
      <c r="A234" s="107"/>
      <c r="B234" s="241">
        <v>4511</v>
      </c>
      <c r="C234" s="242"/>
      <c r="D234" s="243"/>
      <c r="E234" s="244" t="s">
        <v>94</v>
      </c>
      <c r="F234" s="34"/>
      <c r="G234" s="34"/>
      <c r="H234" s="34">
        <v>0</v>
      </c>
      <c r="I234" s="221" t="e">
        <f t="shared" si="89"/>
        <v>#DIV/0!</v>
      </c>
    </row>
    <row r="235" spans="1:9" s="107" customFormat="1" ht="25.5" x14ac:dyDescent="0.25">
      <c r="B235" s="226" t="s">
        <v>244</v>
      </c>
      <c r="C235" s="227"/>
      <c r="D235" s="228"/>
      <c r="E235" s="229" t="s">
        <v>245</v>
      </c>
      <c r="F235" s="43">
        <f t="shared" si="92"/>
        <v>1500</v>
      </c>
      <c r="G235" s="43"/>
      <c r="H235" s="43">
        <f t="shared" si="93"/>
        <v>0</v>
      </c>
      <c r="I235" s="221">
        <f t="shared" si="89"/>
        <v>0</v>
      </c>
    </row>
    <row r="236" spans="1:9" s="35" customFormat="1" ht="25.5" customHeight="1" x14ac:dyDescent="0.25">
      <c r="A236" s="107"/>
      <c r="B236" s="230" t="s">
        <v>100</v>
      </c>
      <c r="C236" s="231"/>
      <c r="D236" s="232"/>
      <c r="E236" s="233" t="s">
        <v>101</v>
      </c>
      <c r="F236" s="42">
        <f t="shared" si="92"/>
        <v>1500</v>
      </c>
      <c r="G236" s="42"/>
      <c r="H236" s="42">
        <f t="shared" si="93"/>
        <v>0</v>
      </c>
      <c r="I236" s="221">
        <f t="shared" si="89"/>
        <v>0</v>
      </c>
    </row>
    <row r="237" spans="1:9" s="35" customFormat="1" ht="15" customHeight="1" x14ac:dyDescent="0.25">
      <c r="A237" s="107"/>
      <c r="B237" s="234">
        <v>4</v>
      </c>
      <c r="C237" s="235"/>
      <c r="D237" s="236"/>
      <c r="E237" s="237" t="s">
        <v>14</v>
      </c>
      <c r="F237" s="32">
        <f t="shared" si="92"/>
        <v>1500</v>
      </c>
      <c r="G237" s="32"/>
      <c r="H237" s="32">
        <f t="shared" si="93"/>
        <v>0</v>
      </c>
      <c r="I237" s="221">
        <f t="shared" si="89"/>
        <v>0</v>
      </c>
    </row>
    <row r="238" spans="1:9" s="35" customFormat="1" ht="38.25" x14ac:dyDescent="0.25">
      <c r="A238" s="107"/>
      <c r="B238" s="238">
        <v>42</v>
      </c>
      <c r="C238" s="239"/>
      <c r="D238" s="240"/>
      <c r="E238" s="237" t="s">
        <v>29</v>
      </c>
      <c r="F238" s="32">
        <v>1500</v>
      </c>
      <c r="G238" s="32"/>
      <c r="H238" s="32">
        <f t="shared" si="93"/>
        <v>0</v>
      </c>
      <c r="I238" s="221">
        <f t="shared" si="89"/>
        <v>0</v>
      </c>
    </row>
    <row r="239" spans="1:9" s="35" customFormat="1" ht="38.25" x14ac:dyDescent="0.25">
      <c r="A239" s="107"/>
      <c r="B239" s="238">
        <v>424</v>
      </c>
      <c r="C239" s="239"/>
      <c r="D239" s="240"/>
      <c r="E239" s="237" t="s">
        <v>168</v>
      </c>
      <c r="F239" s="32"/>
      <c r="G239" s="32"/>
      <c r="H239" s="32">
        <f t="shared" si="93"/>
        <v>0</v>
      </c>
      <c r="I239" s="221" t="e">
        <f t="shared" si="89"/>
        <v>#DIV/0!</v>
      </c>
    </row>
    <row r="240" spans="1:9" s="35" customFormat="1" x14ac:dyDescent="0.25">
      <c r="A240" s="107"/>
      <c r="B240" s="241">
        <v>4241</v>
      </c>
      <c r="C240" s="242"/>
      <c r="D240" s="243"/>
      <c r="E240" s="244" t="s">
        <v>169</v>
      </c>
      <c r="F240" s="34"/>
      <c r="G240" s="34"/>
      <c r="H240" s="34">
        <v>0</v>
      </c>
      <c r="I240" s="221" t="e">
        <f t="shared" si="89"/>
        <v>#DIV/0!</v>
      </c>
    </row>
    <row r="241" spans="1:9" ht="51" x14ac:dyDescent="0.25">
      <c r="A241" s="107"/>
      <c r="B241" s="222" t="s">
        <v>97</v>
      </c>
      <c r="C241" s="223"/>
      <c r="D241" s="224"/>
      <c r="E241" s="225" t="s">
        <v>138</v>
      </c>
      <c r="F241" s="44">
        <f>F242+F312+F345+F356+F374+F408+F458+F464+F520+F529+F540+F560+F594+F612+F623+F636</f>
        <v>5040000</v>
      </c>
      <c r="G241" s="44"/>
      <c r="H241" s="44">
        <f>H242+H312+H345+H356+H374+H408+H458+H464+H520+H540+H560+H594+H612+H623+H636+H661</f>
        <v>2045645.4599999997</v>
      </c>
      <c r="I241" s="221">
        <f t="shared" si="89"/>
        <v>40.588203571428565</v>
      </c>
    </row>
    <row r="242" spans="1:9" s="35" customFormat="1" x14ac:dyDescent="0.25">
      <c r="A242" s="107"/>
      <c r="B242" s="226" t="s">
        <v>99</v>
      </c>
      <c r="C242" s="227"/>
      <c r="D242" s="228"/>
      <c r="E242" s="229" t="s">
        <v>11</v>
      </c>
      <c r="F242" s="43">
        <f>F243+F258+F263+F274+F279+F296+F307</f>
        <v>10330</v>
      </c>
      <c r="G242" s="43"/>
      <c r="H242" s="43">
        <f>H243</f>
        <v>0</v>
      </c>
      <c r="I242" s="221">
        <f t="shared" si="89"/>
        <v>0</v>
      </c>
    </row>
    <row r="243" spans="1:9" x14ac:dyDescent="0.25">
      <c r="A243" s="107"/>
      <c r="B243" s="230" t="s">
        <v>139</v>
      </c>
      <c r="C243" s="231"/>
      <c r="D243" s="232"/>
      <c r="E243" s="233" t="s">
        <v>140</v>
      </c>
      <c r="F243" s="42">
        <f>F244+F253</f>
        <v>5000</v>
      </c>
      <c r="G243" s="42"/>
      <c r="H243" s="42">
        <f t="shared" ref="H243:H244" si="94">H244</f>
        <v>0</v>
      </c>
      <c r="I243" s="221">
        <f t="shared" si="89"/>
        <v>0</v>
      </c>
    </row>
    <row r="244" spans="1:9" s="35" customFormat="1" x14ac:dyDescent="0.25">
      <c r="A244" s="107"/>
      <c r="B244" s="234">
        <v>3</v>
      </c>
      <c r="C244" s="235"/>
      <c r="D244" s="236"/>
      <c r="E244" s="237" t="s">
        <v>12</v>
      </c>
      <c r="F244" s="32">
        <f t="shared" ref="F244" si="95">F245</f>
        <v>2000</v>
      </c>
      <c r="G244" s="32"/>
      <c r="H244" s="32">
        <f t="shared" si="94"/>
        <v>0</v>
      </c>
      <c r="I244" s="221">
        <f t="shared" si="89"/>
        <v>0</v>
      </c>
    </row>
    <row r="245" spans="1:9" x14ac:dyDescent="0.25">
      <c r="A245" s="107"/>
      <c r="B245" s="238">
        <v>32</v>
      </c>
      <c r="C245" s="239"/>
      <c r="D245" s="240"/>
      <c r="E245" s="237" t="s">
        <v>22</v>
      </c>
      <c r="F245" s="32">
        <v>2000</v>
      </c>
      <c r="G245" s="32"/>
      <c r="H245" s="32">
        <f t="shared" ref="H245" si="96">H246+H248+H251+H255</f>
        <v>0</v>
      </c>
      <c r="I245" s="221">
        <f t="shared" si="89"/>
        <v>0</v>
      </c>
    </row>
    <row r="246" spans="1:9" s="35" customFormat="1" ht="15" customHeight="1" x14ac:dyDescent="0.25">
      <c r="A246" s="107"/>
      <c r="B246" s="238">
        <v>321</v>
      </c>
      <c r="C246" s="239"/>
      <c r="D246" s="240"/>
      <c r="E246" s="237" t="s">
        <v>54</v>
      </c>
      <c r="F246" s="32"/>
      <c r="G246" s="32"/>
      <c r="H246" s="32">
        <f t="shared" ref="H246" si="97">H247</f>
        <v>0</v>
      </c>
      <c r="I246" s="221" t="e">
        <f t="shared" si="89"/>
        <v>#DIV/0!</v>
      </c>
    </row>
    <row r="247" spans="1:9" s="35" customFormat="1" x14ac:dyDescent="0.25">
      <c r="A247" s="107"/>
      <c r="B247" s="241">
        <v>3211</v>
      </c>
      <c r="C247" s="242"/>
      <c r="D247" s="243"/>
      <c r="E247" s="244" t="s">
        <v>64</v>
      </c>
      <c r="F247" s="34"/>
      <c r="G247" s="34"/>
      <c r="H247" s="34"/>
      <c r="I247" s="221" t="e">
        <f t="shared" si="89"/>
        <v>#DIV/0!</v>
      </c>
    </row>
    <row r="248" spans="1:9" s="35" customFormat="1" ht="25.5" x14ac:dyDescent="0.25">
      <c r="A248" s="107"/>
      <c r="B248" s="238">
        <v>322</v>
      </c>
      <c r="C248" s="239"/>
      <c r="D248" s="240"/>
      <c r="E248" s="237" t="s">
        <v>56</v>
      </c>
      <c r="F248" s="32"/>
      <c r="G248" s="32"/>
      <c r="H248" s="32">
        <f t="shared" ref="H248" si="98">H249+H250</f>
        <v>0</v>
      </c>
      <c r="I248" s="221" t="e">
        <f t="shared" si="89"/>
        <v>#DIV/0!</v>
      </c>
    </row>
    <row r="249" spans="1:9" s="35" customFormat="1" x14ac:dyDescent="0.25">
      <c r="A249" s="107"/>
      <c r="B249" s="241">
        <v>3223</v>
      </c>
      <c r="C249" s="242"/>
      <c r="D249" s="243"/>
      <c r="E249" s="244" t="s">
        <v>79</v>
      </c>
      <c r="F249" s="34"/>
      <c r="G249" s="34"/>
      <c r="H249" s="34">
        <v>0</v>
      </c>
      <c r="I249" s="221" t="e">
        <f t="shared" si="89"/>
        <v>#DIV/0!</v>
      </c>
    </row>
    <row r="250" spans="1:9" x14ac:dyDescent="0.25">
      <c r="A250" s="107"/>
      <c r="B250" s="241">
        <v>3225</v>
      </c>
      <c r="C250" s="242"/>
      <c r="D250" s="243"/>
      <c r="E250" s="244" t="s">
        <v>103</v>
      </c>
      <c r="F250" s="34"/>
      <c r="G250" s="34"/>
      <c r="H250" s="34"/>
      <c r="I250" s="221" t="e">
        <f t="shared" si="89"/>
        <v>#DIV/0!</v>
      </c>
    </row>
    <row r="251" spans="1:9" s="35" customFormat="1" x14ac:dyDescent="0.25">
      <c r="A251" s="107"/>
      <c r="B251" s="238">
        <v>323</v>
      </c>
      <c r="C251" s="239"/>
      <c r="D251" s="240"/>
      <c r="E251" s="237" t="s">
        <v>69</v>
      </c>
      <c r="F251" s="32"/>
      <c r="G251" s="32"/>
      <c r="H251" s="32">
        <f>H252</f>
        <v>0</v>
      </c>
      <c r="I251" s="221" t="e">
        <f t="shared" si="89"/>
        <v>#DIV/0!</v>
      </c>
    </row>
    <row r="252" spans="1:9" ht="25.5" x14ac:dyDescent="0.25">
      <c r="A252" s="107"/>
      <c r="B252" s="241">
        <v>3232</v>
      </c>
      <c r="C252" s="242"/>
      <c r="D252" s="243"/>
      <c r="E252" s="244" t="s">
        <v>111</v>
      </c>
      <c r="F252" s="34"/>
      <c r="G252" s="34"/>
      <c r="H252" s="34">
        <v>0</v>
      </c>
      <c r="I252" s="221" t="e">
        <f t="shared" si="89"/>
        <v>#DIV/0!</v>
      </c>
    </row>
    <row r="253" spans="1:9" s="35" customFormat="1" ht="25.5" x14ac:dyDescent="0.25">
      <c r="A253" s="107"/>
      <c r="B253" s="234">
        <v>4</v>
      </c>
      <c r="C253" s="235"/>
      <c r="D253" s="236"/>
      <c r="E253" s="237" t="s">
        <v>14</v>
      </c>
      <c r="F253" s="32">
        <f t="shared" ref="F253" si="99">F254</f>
        <v>3000</v>
      </c>
      <c r="G253" s="32"/>
      <c r="H253" s="32">
        <f t="shared" ref="H253:H254" si="100">H254</f>
        <v>0</v>
      </c>
      <c r="I253" s="221">
        <f t="shared" si="89"/>
        <v>0</v>
      </c>
    </row>
    <row r="254" spans="1:9" ht="38.25" x14ac:dyDescent="0.25">
      <c r="A254" s="107"/>
      <c r="B254" s="238">
        <v>42</v>
      </c>
      <c r="C254" s="239"/>
      <c r="D254" s="240"/>
      <c r="E254" s="237" t="s">
        <v>29</v>
      </c>
      <c r="F254" s="32">
        <v>3000</v>
      </c>
      <c r="G254" s="32"/>
      <c r="H254" s="32">
        <f t="shared" si="100"/>
        <v>0</v>
      </c>
      <c r="I254" s="221">
        <f t="shared" si="89"/>
        <v>0</v>
      </c>
    </row>
    <row r="255" spans="1:9" s="35" customFormat="1" x14ac:dyDescent="0.25">
      <c r="A255" s="107"/>
      <c r="B255" s="241">
        <v>4221</v>
      </c>
      <c r="C255" s="242"/>
      <c r="D255" s="243"/>
      <c r="E255" s="244" t="s">
        <v>72</v>
      </c>
      <c r="F255" s="34"/>
      <c r="G255" s="34"/>
      <c r="H255" s="34">
        <v>0</v>
      </c>
      <c r="I255" s="221" t="e">
        <f t="shared" si="89"/>
        <v>#DIV/0!</v>
      </c>
    </row>
    <row r="256" spans="1:9" s="35" customFormat="1" x14ac:dyDescent="0.25">
      <c r="A256" s="107"/>
      <c r="B256" s="241"/>
      <c r="C256" s="242"/>
      <c r="D256" s="243"/>
      <c r="E256" s="244"/>
      <c r="F256" s="34"/>
      <c r="G256" s="34"/>
      <c r="H256" s="34"/>
      <c r="I256" s="221" t="e">
        <f t="shared" si="89"/>
        <v>#DIV/0!</v>
      </c>
    </row>
    <row r="257" spans="1:9" x14ac:dyDescent="0.25">
      <c r="A257" s="107"/>
      <c r="B257" s="241"/>
      <c r="C257" s="242"/>
      <c r="D257" s="243"/>
      <c r="E257" s="244"/>
      <c r="F257" s="34"/>
      <c r="G257" s="34"/>
      <c r="H257" s="34"/>
      <c r="I257" s="221" t="e">
        <f t="shared" si="89"/>
        <v>#DIV/0!</v>
      </c>
    </row>
    <row r="258" spans="1:9" s="35" customFormat="1" ht="38.25" x14ac:dyDescent="0.25">
      <c r="A258" s="107"/>
      <c r="B258" s="230" t="s">
        <v>141</v>
      </c>
      <c r="C258" s="231"/>
      <c r="D258" s="232"/>
      <c r="E258" s="233" t="s">
        <v>142</v>
      </c>
      <c r="F258" s="42">
        <f t="shared" ref="F258:F260" si="101">F259</f>
        <v>0</v>
      </c>
      <c r="G258" s="42"/>
      <c r="H258" s="42">
        <f t="shared" ref="H258:H261" si="102">H259</f>
        <v>0</v>
      </c>
      <c r="I258" s="221" t="e">
        <f t="shared" si="89"/>
        <v>#DIV/0!</v>
      </c>
    </row>
    <row r="259" spans="1:9" x14ac:dyDescent="0.25">
      <c r="A259" s="107"/>
      <c r="B259" s="234">
        <v>3</v>
      </c>
      <c r="C259" s="235"/>
      <c r="D259" s="236"/>
      <c r="E259" s="237" t="s">
        <v>12</v>
      </c>
      <c r="F259" s="32">
        <f t="shared" si="101"/>
        <v>0</v>
      </c>
      <c r="G259" s="32"/>
      <c r="H259" s="32">
        <f t="shared" si="102"/>
        <v>0</v>
      </c>
      <c r="I259" s="221" t="e">
        <f t="shared" si="89"/>
        <v>#DIV/0!</v>
      </c>
    </row>
    <row r="260" spans="1:9" x14ac:dyDescent="0.25">
      <c r="A260" s="107"/>
      <c r="B260" s="238">
        <v>32</v>
      </c>
      <c r="C260" s="239"/>
      <c r="D260" s="240"/>
      <c r="E260" s="237" t="s">
        <v>22</v>
      </c>
      <c r="F260" s="32">
        <f t="shared" si="101"/>
        <v>0</v>
      </c>
      <c r="G260" s="32"/>
      <c r="H260" s="32">
        <f t="shared" si="102"/>
        <v>0</v>
      </c>
      <c r="I260" s="221" t="e">
        <f t="shared" si="89"/>
        <v>#DIV/0!</v>
      </c>
    </row>
    <row r="261" spans="1:9" s="35" customFormat="1" x14ac:dyDescent="0.25">
      <c r="A261" s="107"/>
      <c r="B261" s="238">
        <v>323</v>
      </c>
      <c r="C261" s="239"/>
      <c r="D261" s="240"/>
      <c r="E261" s="237" t="s">
        <v>69</v>
      </c>
      <c r="F261" s="32"/>
      <c r="G261" s="32"/>
      <c r="H261" s="32">
        <f t="shared" si="102"/>
        <v>0</v>
      </c>
      <c r="I261" s="221" t="e">
        <f t="shared" si="89"/>
        <v>#DIV/0!</v>
      </c>
    </row>
    <row r="262" spans="1:9" s="35" customFormat="1" x14ac:dyDescent="0.25">
      <c r="A262" s="107"/>
      <c r="B262" s="241">
        <v>3239</v>
      </c>
      <c r="C262" s="242"/>
      <c r="D262" s="243"/>
      <c r="E262" s="244" t="s">
        <v>86</v>
      </c>
      <c r="F262" s="34"/>
      <c r="G262" s="34"/>
      <c r="H262" s="34"/>
      <c r="I262" s="221" t="e">
        <f t="shared" si="89"/>
        <v>#DIV/0!</v>
      </c>
    </row>
    <row r="263" spans="1:9" ht="25.5" x14ac:dyDescent="0.25">
      <c r="A263" s="107"/>
      <c r="B263" s="230" t="s">
        <v>143</v>
      </c>
      <c r="C263" s="231"/>
      <c r="D263" s="232"/>
      <c r="E263" s="233" t="s">
        <v>144</v>
      </c>
      <c r="F263" s="42">
        <f t="shared" ref="F263:F264" si="103">F264</f>
        <v>0</v>
      </c>
      <c r="G263" s="42"/>
      <c r="H263" s="42">
        <f t="shared" ref="H263:H264" si="104">H264</f>
        <v>0</v>
      </c>
      <c r="I263" s="221" t="e">
        <f t="shared" si="89"/>
        <v>#DIV/0!</v>
      </c>
    </row>
    <row r="264" spans="1:9" s="35" customFormat="1" ht="15" customHeight="1" x14ac:dyDescent="0.25">
      <c r="A264" s="107"/>
      <c r="B264" s="234">
        <v>3</v>
      </c>
      <c r="C264" s="235"/>
      <c r="D264" s="236"/>
      <c r="E264" s="237" t="s">
        <v>12</v>
      </c>
      <c r="F264" s="32">
        <f t="shared" si="103"/>
        <v>0</v>
      </c>
      <c r="G264" s="32"/>
      <c r="H264" s="32">
        <f t="shared" si="104"/>
        <v>0</v>
      </c>
      <c r="I264" s="221" t="e">
        <f t="shared" si="89"/>
        <v>#DIV/0!</v>
      </c>
    </row>
    <row r="265" spans="1:9" s="35" customFormat="1" ht="15" customHeight="1" x14ac:dyDescent="0.25">
      <c r="A265" s="107"/>
      <c r="B265" s="238">
        <v>32</v>
      </c>
      <c r="C265" s="239"/>
      <c r="D265" s="240"/>
      <c r="E265" s="237" t="s">
        <v>22</v>
      </c>
      <c r="F265" s="32">
        <v>0</v>
      </c>
      <c r="G265" s="32"/>
      <c r="H265" s="32">
        <f t="shared" ref="H265" si="105">H266+H268+H271</f>
        <v>0</v>
      </c>
      <c r="I265" s="221" t="e">
        <f t="shared" si="89"/>
        <v>#DIV/0!</v>
      </c>
    </row>
    <row r="266" spans="1:9" s="35" customFormat="1" ht="25.5" x14ac:dyDescent="0.25">
      <c r="A266" s="107"/>
      <c r="B266" s="238">
        <v>321</v>
      </c>
      <c r="C266" s="239"/>
      <c r="D266" s="240"/>
      <c r="E266" s="237" t="s">
        <v>54</v>
      </c>
      <c r="F266" s="32"/>
      <c r="G266" s="32"/>
      <c r="H266" s="32">
        <f t="shared" ref="H266" si="106">H267</f>
        <v>0</v>
      </c>
      <c r="I266" s="221" t="e">
        <f t="shared" si="89"/>
        <v>#DIV/0!</v>
      </c>
    </row>
    <row r="267" spans="1:9" s="35" customFormat="1" x14ac:dyDescent="0.25">
      <c r="A267" s="107"/>
      <c r="B267" s="241">
        <v>3211</v>
      </c>
      <c r="C267" s="242"/>
      <c r="D267" s="243"/>
      <c r="E267" s="244" t="s">
        <v>64</v>
      </c>
      <c r="F267" s="34"/>
      <c r="G267" s="34"/>
      <c r="H267" s="34">
        <v>0</v>
      </c>
      <c r="I267" s="221" t="e">
        <f t="shared" si="89"/>
        <v>#DIV/0!</v>
      </c>
    </row>
    <row r="268" spans="1:9" s="35" customFormat="1" x14ac:dyDescent="0.25">
      <c r="A268" s="107"/>
      <c r="B268" s="238">
        <v>323</v>
      </c>
      <c r="C268" s="239"/>
      <c r="D268" s="240"/>
      <c r="E268" s="237" t="s">
        <v>69</v>
      </c>
      <c r="F268" s="32"/>
      <c r="G268" s="32"/>
      <c r="H268" s="32">
        <f t="shared" ref="H268" si="107">H269+H270</f>
        <v>0</v>
      </c>
      <c r="I268" s="221" t="e">
        <f t="shared" si="89"/>
        <v>#DIV/0!</v>
      </c>
    </row>
    <row r="269" spans="1:9" ht="25.5" x14ac:dyDescent="0.25">
      <c r="A269" s="107"/>
      <c r="B269" s="241">
        <v>3231</v>
      </c>
      <c r="C269" s="242"/>
      <c r="D269" s="243"/>
      <c r="E269" s="244" t="s">
        <v>105</v>
      </c>
      <c r="F269" s="34"/>
      <c r="G269" s="34"/>
      <c r="H269" s="34">
        <v>0</v>
      </c>
      <c r="I269" s="221" t="e">
        <f t="shared" si="89"/>
        <v>#DIV/0!</v>
      </c>
    </row>
    <row r="270" spans="1:9" s="107" customFormat="1" x14ac:dyDescent="0.25">
      <c r="B270" s="241">
        <v>3239</v>
      </c>
      <c r="C270" s="242"/>
      <c r="D270" s="243"/>
      <c r="E270" s="244" t="s">
        <v>86</v>
      </c>
      <c r="F270" s="34"/>
      <c r="G270" s="34"/>
      <c r="H270" s="34">
        <v>0</v>
      </c>
      <c r="I270" s="221" t="e">
        <f t="shared" si="89"/>
        <v>#DIV/0!</v>
      </c>
    </row>
    <row r="271" spans="1:9" s="35" customFormat="1" ht="25.5" x14ac:dyDescent="0.25">
      <c r="A271" s="107"/>
      <c r="B271" s="238">
        <v>329</v>
      </c>
      <c r="C271" s="239"/>
      <c r="D271" s="240"/>
      <c r="E271" s="237" t="s">
        <v>59</v>
      </c>
      <c r="F271" s="32"/>
      <c r="G271" s="32"/>
      <c r="H271" s="32">
        <f t="shared" ref="H271" si="108">H272+H273</f>
        <v>0</v>
      </c>
      <c r="I271" s="221" t="e">
        <f t="shared" si="89"/>
        <v>#DIV/0!</v>
      </c>
    </row>
    <row r="272" spans="1:9" x14ac:dyDescent="0.25">
      <c r="A272" s="107"/>
      <c r="B272" s="241">
        <v>3293</v>
      </c>
      <c r="C272" s="242"/>
      <c r="D272" s="243"/>
      <c r="E272" s="244" t="s">
        <v>95</v>
      </c>
      <c r="F272" s="34"/>
      <c r="G272" s="34"/>
      <c r="H272" s="34"/>
      <c r="I272" s="221" t="e">
        <f t="shared" si="89"/>
        <v>#DIV/0!</v>
      </c>
    </row>
    <row r="273" spans="1:9" s="35" customFormat="1" ht="25.5" x14ac:dyDescent="0.25">
      <c r="A273" s="107"/>
      <c r="B273" s="241">
        <v>3299</v>
      </c>
      <c r="C273" s="242"/>
      <c r="D273" s="243"/>
      <c r="E273" s="244" t="s">
        <v>59</v>
      </c>
      <c r="F273" s="34"/>
      <c r="G273" s="34"/>
      <c r="H273" s="34">
        <v>0</v>
      </c>
      <c r="I273" s="221" t="e">
        <f t="shared" si="89"/>
        <v>#DIV/0!</v>
      </c>
    </row>
    <row r="274" spans="1:9" ht="25.5" x14ac:dyDescent="0.25">
      <c r="A274" s="107"/>
      <c r="B274" s="230" t="s">
        <v>145</v>
      </c>
      <c r="C274" s="231"/>
      <c r="D274" s="232"/>
      <c r="E274" s="233" t="s">
        <v>146</v>
      </c>
      <c r="F274" s="42">
        <f t="shared" ref="F274:F276" si="109">F275</f>
        <v>0</v>
      </c>
      <c r="G274" s="42"/>
      <c r="H274" s="42">
        <f t="shared" ref="H274:H277" si="110">H275</f>
        <v>0</v>
      </c>
      <c r="I274" s="221" t="e">
        <f t="shared" si="89"/>
        <v>#DIV/0!</v>
      </c>
    </row>
    <row r="275" spans="1:9" s="35" customFormat="1" ht="15" customHeight="1" x14ac:dyDescent="0.25">
      <c r="A275" s="107"/>
      <c r="B275" s="234">
        <v>3</v>
      </c>
      <c r="C275" s="235"/>
      <c r="D275" s="236"/>
      <c r="E275" s="237" t="s">
        <v>12</v>
      </c>
      <c r="F275" s="32">
        <f t="shared" si="109"/>
        <v>0</v>
      </c>
      <c r="G275" s="32"/>
      <c r="H275" s="32">
        <f t="shared" si="110"/>
        <v>0</v>
      </c>
      <c r="I275" s="221" t="e">
        <f t="shared" si="89"/>
        <v>#DIV/0!</v>
      </c>
    </row>
    <row r="276" spans="1:9" s="35" customFormat="1" ht="15" customHeight="1" x14ac:dyDescent="0.25">
      <c r="A276" s="107"/>
      <c r="B276" s="238">
        <v>32</v>
      </c>
      <c r="C276" s="239"/>
      <c r="D276" s="240"/>
      <c r="E276" s="237" t="s">
        <v>22</v>
      </c>
      <c r="F276" s="32">
        <f t="shared" si="109"/>
        <v>0</v>
      </c>
      <c r="G276" s="32"/>
      <c r="H276" s="32">
        <f t="shared" si="110"/>
        <v>0</v>
      </c>
      <c r="I276" s="221" t="e">
        <f t="shared" si="89"/>
        <v>#DIV/0!</v>
      </c>
    </row>
    <row r="277" spans="1:9" s="35" customFormat="1" x14ac:dyDescent="0.25">
      <c r="A277" s="107"/>
      <c r="B277" s="238">
        <v>323</v>
      </c>
      <c r="C277" s="239"/>
      <c r="D277" s="240"/>
      <c r="E277" s="237" t="s">
        <v>69</v>
      </c>
      <c r="F277" s="32"/>
      <c r="G277" s="32"/>
      <c r="H277" s="32">
        <f t="shared" si="110"/>
        <v>0</v>
      </c>
      <c r="I277" s="221" t="e">
        <f t="shared" si="89"/>
        <v>#DIV/0!</v>
      </c>
    </row>
    <row r="278" spans="1:9" s="35" customFormat="1" ht="25.5" x14ac:dyDescent="0.25">
      <c r="A278" s="107"/>
      <c r="B278" s="241">
        <v>3237</v>
      </c>
      <c r="C278" s="242"/>
      <c r="D278" s="243"/>
      <c r="E278" s="244" t="s">
        <v>70</v>
      </c>
      <c r="F278" s="34"/>
      <c r="G278" s="34"/>
      <c r="H278" s="34">
        <v>0</v>
      </c>
      <c r="I278" s="221" t="e">
        <f t="shared" si="89"/>
        <v>#DIV/0!</v>
      </c>
    </row>
    <row r="279" spans="1:9" s="35" customFormat="1" x14ac:dyDescent="0.25">
      <c r="A279" s="107"/>
      <c r="B279" s="230" t="s">
        <v>147</v>
      </c>
      <c r="C279" s="231"/>
      <c r="D279" s="232"/>
      <c r="E279" s="233" t="s">
        <v>148</v>
      </c>
      <c r="F279" s="42">
        <f t="shared" ref="F279" si="111">F280</f>
        <v>0</v>
      </c>
      <c r="G279" s="42"/>
      <c r="H279" s="42">
        <f t="shared" ref="H279" si="112">H280</f>
        <v>0</v>
      </c>
      <c r="I279" s="221" t="e">
        <f t="shared" ref="I279:I342" si="113">H279/F279*100</f>
        <v>#DIV/0!</v>
      </c>
    </row>
    <row r="280" spans="1:9" x14ac:dyDescent="0.25">
      <c r="A280" s="107"/>
      <c r="B280" s="234">
        <v>3</v>
      </c>
      <c r="C280" s="235"/>
      <c r="D280" s="236"/>
      <c r="E280" s="237" t="s">
        <v>12</v>
      </c>
      <c r="F280" s="32">
        <f t="shared" ref="F280" si="114">F281+F284+F293</f>
        <v>0</v>
      </c>
      <c r="G280" s="32"/>
      <c r="H280" s="32">
        <f t="shared" ref="H280" si="115">H281+H284+H293</f>
        <v>0</v>
      </c>
      <c r="I280" s="221" t="e">
        <f t="shared" si="113"/>
        <v>#DIV/0!</v>
      </c>
    </row>
    <row r="281" spans="1:9" s="35" customFormat="1" x14ac:dyDescent="0.25">
      <c r="A281" s="107"/>
      <c r="B281" s="238">
        <v>31</v>
      </c>
      <c r="C281" s="239"/>
      <c r="D281" s="240"/>
      <c r="E281" s="237" t="s">
        <v>13</v>
      </c>
      <c r="F281" s="32">
        <v>0</v>
      </c>
      <c r="G281" s="32"/>
      <c r="H281" s="32">
        <f t="shared" ref="H281:H282" si="116">H282</f>
        <v>0</v>
      </c>
      <c r="I281" s="221" t="e">
        <f t="shared" si="113"/>
        <v>#DIV/0!</v>
      </c>
    </row>
    <row r="282" spans="1:9" ht="25.5" x14ac:dyDescent="0.25">
      <c r="A282" s="107"/>
      <c r="B282" s="238">
        <v>312</v>
      </c>
      <c r="C282" s="239"/>
      <c r="D282" s="240"/>
      <c r="E282" s="237" t="s">
        <v>51</v>
      </c>
      <c r="F282" s="32"/>
      <c r="G282" s="32"/>
      <c r="H282" s="32">
        <f t="shared" si="116"/>
        <v>0</v>
      </c>
      <c r="I282" s="221" t="e">
        <f t="shared" si="113"/>
        <v>#DIV/0!</v>
      </c>
    </row>
    <row r="283" spans="1:9" s="35" customFormat="1" ht="15" customHeight="1" x14ac:dyDescent="0.25">
      <c r="A283" s="107"/>
      <c r="B283" s="241">
        <v>3121</v>
      </c>
      <c r="C283" s="242"/>
      <c r="D283" s="243"/>
      <c r="E283" s="244" t="s">
        <v>51</v>
      </c>
      <c r="F283" s="34"/>
      <c r="G283" s="34"/>
      <c r="H283" s="34">
        <v>0</v>
      </c>
      <c r="I283" s="221" t="e">
        <f t="shared" si="113"/>
        <v>#DIV/0!</v>
      </c>
    </row>
    <row r="284" spans="1:9" s="35" customFormat="1" ht="38.25" customHeight="1" x14ac:dyDescent="0.25">
      <c r="A284" s="107"/>
      <c r="B284" s="238">
        <v>32</v>
      </c>
      <c r="C284" s="239"/>
      <c r="D284" s="240"/>
      <c r="E284" s="237" t="s">
        <v>22</v>
      </c>
      <c r="F284" s="32">
        <v>0</v>
      </c>
      <c r="G284" s="32"/>
      <c r="H284" s="32">
        <f t="shared" ref="H284" si="117">H285+H287+H291</f>
        <v>0</v>
      </c>
      <c r="I284" s="221" t="e">
        <f t="shared" si="113"/>
        <v>#DIV/0!</v>
      </c>
    </row>
    <row r="285" spans="1:9" s="35" customFormat="1" ht="25.5" x14ac:dyDescent="0.25">
      <c r="A285" s="107"/>
      <c r="B285" s="238">
        <v>321</v>
      </c>
      <c r="C285" s="239"/>
      <c r="D285" s="240"/>
      <c r="E285" s="237" t="s">
        <v>54</v>
      </c>
      <c r="F285" s="32"/>
      <c r="G285" s="32"/>
      <c r="H285" s="32">
        <f t="shared" ref="H285" si="118">H286</f>
        <v>0</v>
      </c>
      <c r="I285" s="221" t="e">
        <f t="shared" si="113"/>
        <v>#DIV/0!</v>
      </c>
    </row>
    <row r="286" spans="1:9" s="35" customFormat="1" x14ac:dyDescent="0.25">
      <c r="A286" s="107"/>
      <c r="B286" s="241">
        <v>3211</v>
      </c>
      <c r="C286" s="242"/>
      <c r="D286" s="243"/>
      <c r="E286" s="244" t="s">
        <v>64</v>
      </c>
      <c r="F286" s="34"/>
      <c r="G286" s="34"/>
      <c r="H286" s="34">
        <v>0</v>
      </c>
      <c r="I286" s="221" t="e">
        <f t="shared" si="113"/>
        <v>#DIV/0!</v>
      </c>
    </row>
    <row r="287" spans="1:9" s="35" customFormat="1" x14ac:dyDescent="0.25">
      <c r="A287" s="107"/>
      <c r="B287" s="238">
        <v>323</v>
      </c>
      <c r="C287" s="239"/>
      <c r="D287" s="240"/>
      <c r="E287" s="237" t="s">
        <v>69</v>
      </c>
      <c r="F287" s="32"/>
      <c r="G287" s="32"/>
      <c r="H287" s="32">
        <f t="shared" ref="H287" si="119">H288+H289+H290</f>
        <v>0</v>
      </c>
      <c r="I287" s="221" t="e">
        <f t="shared" si="113"/>
        <v>#DIV/0!</v>
      </c>
    </row>
    <row r="288" spans="1:9" s="107" customFormat="1" ht="25.5" x14ac:dyDescent="0.25">
      <c r="B288" s="241">
        <v>3236</v>
      </c>
      <c r="C288" s="242"/>
      <c r="D288" s="243"/>
      <c r="E288" s="244" t="s">
        <v>84</v>
      </c>
      <c r="F288" s="34"/>
      <c r="G288" s="34"/>
      <c r="H288" s="34">
        <v>0</v>
      </c>
      <c r="I288" s="221" t="e">
        <f t="shared" si="113"/>
        <v>#DIV/0!</v>
      </c>
    </row>
    <row r="289" spans="1:9" ht="25.5" x14ac:dyDescent="0.25">
      <c r="A289" s="107"/>
      <c r="B289" s="241">
        <v>3237</v>
      </c>
      <c r="C289" s="242"/>
      <c r="D289" s="243"/>
      <c r="E289" s="244" t="s">
        <v>70</v>
      </c>
      <c r="F289" s="34"/>
      <c r="G289" s="34"/>
      <c r="H289" s="34">
        <v>0</v>
      </c>
      <c r="I289" s="221" t="e">
        <f t="shared" si="113"/>
        <v>#DIV/0!</v>
      </c>
    </row>
    <row r="290" spans="1:9" s="107" customFormat="1" x14ac:dyDescent="0.25">
      <c r="B290" s="241">
        <v>3239</v>
      </c>
      <c r="C290" s="242"/>
      <c r="D290" s="243"/>
      <c r="E290" s="244" t="s">
        <v>86</v>
      </c>
      <c r="F290" s="34"/>
      <c r="G290" s="34"/>
      <c r="H290" s="34">
        <v>0</v>
      </c>
      <c r="I290" s="221" t="e">
        <f t="shared" si="113"/>
        <v>#DIV/0!</v>
      </c>
    </row>
    <row r="291" spans="1:9" s="35" customFormat="1" ht="25.5" x14ac:dyDescent="0.25">
      <c r="A291" s="107"/>
      <c r="B291" s="238">
        <v>329</v>
      </c>
      <c r="C291" s="239"/>
      <c r="D291" s="240"/>
      <c r="E291" s="237" t="s">
        <v>59</v>
      </c>
      <c r="F291" s="32"/>
      <c r="G291" s="32"/>
      <c r="H291" s="32">
        <f t="shared" ref="H291" si="120">H292</f>
        <v>0</v>
      </c>
      <c r="I291" s="221" t="e">
        <f t="shared" si="113"/>
        <v>#DIV/0!</v>
      </c>
    </row>
    <row r="292" spans="1:9" s="107" customFormat="1" ht="25.5" x14ac:dyDescent="0.25">
      <c r="B292" s="241">
        <v>3299</v>
      </c>
      <c r="C292" s="242"/>
      <c r="D292" s="243"/>
      <c r="E292" s="244" t="s">
        <v>59</v>
      </c>
      <c r="F292" s="34"/>
      <c r="G292" s="34"/>
      <c r="H292" s="34">
        <v>0</v>
      </c>
      <c r="I292" s="221" t="e">
        <f t="shared" si="113"/>
        <v>#DIV/0!</v>
      </c>
    </row>
    <row r="293" spans="1:9" s="35" customFormat="1" ht="51" x14ac:dyDescent="0.25">
      <c r="A293" s="107"/>
      <c r="B293" s="238">
        <v>37</v>
      </c>
      <c r="C293" s="239"/>
      <c r="D293" s="240"/>
      <c r="E293" s="237" t="s">
        <v>107</v>
      </c>
      <c r="F293" s="32">
        <f t="shared" ref="F293" si="121">F294</f>
        <v>0</v>
      </c>
      <c r="G293" s="32"/>
      <c r="H293" s="32">
        <f t="shared" ref="H293:H294" si="122">H294</f>
        <v>0</v>
      </c>
      <c r="I293" s="221" t="e">
        <f t="shared" si="113"/>
        <v>#DIV/0!</v>
      </c>
    </row>
    <row r="294" spans="1:9" s="35" customFormat="1" ht="38.25" x14ac:dyDescent="0.25">
      <c r="A294" s="107"/>
      <c r="B294" s="238">
        <v>372</v>
      </c>
      <c r="C294" s="239"/>
      <c r="D294" s="240"/>
      <c r="E294" s="237" t="s">
        <v>76</v>
      </c>
      <c r="F294" s="32"/>
      <c r="G294" s="32"/>
      <c r="H294" s="32">
        <f t="shared" si="122"/>
        <v>0</v>
      </c>
      <c r="I294" s="221" t="e">
        <f t="shared" si="113"/>
        <v>#DIV/0!</v>
      </c>
    </row>
    <row r="295" spans="1:9" s="35" customFormat="1" ht="25.5" x14ac:dyDescent="0.25">
      <c r="A295" s="107"/>
      <c r="B295" s="241">
        <v>3722</v>
      </c>
      <c r="C295" s="242"/>
      <c r="D295" s="243"/>
      <c r="E295" s="244" t="s">
        <v>78</v>
      </c>
      <c r="F295" s="34"/>
      <c r="G295" s="34"/>
      <c r="H295" s="34"/>
      <c r="I295" s="221" t="e">
        <f t="shared" si="113"/>
        <v>#DIV/0!</v>
      </c>
    </row>
    <row r="296" spans="1:9" s="107" customFormat="1" x14ac:dyDescent="0.25">
      <c r="B296" s="230" t="s">
        <v>149</v>
      </c>
      <c r="C296" s="231"/>
      <c r="D296" s="232"/>
      <c r="E296" s="233" t="s">
        <v>150</v>
      </c>
      <c r="F296" s="42">
        <f t="shared" ref="F296:F297" si="123">F297</f>
        <v>5330</v>
      </c>
      <c r="G296" s="42"/>
      <c r="H296" s="42">
        <f t="shared" ref="H296:H297" si="124">H297</f>
        <v>4350</v>
      </c>
      <c r="I296" s="221">
        <f t="shared" si="113"/>
        <v>81.613508442776734</v>
      </c>
    </row>
    <row r="297" spans="1:9" s="35" customFormat="1" ht="15" customHeight="1" x14ac:dyDescent="0.25">
      <c r="A297" s="107"/>
      <c r="B297" s="234">
        <v>3</v>
      </c>
      <c r="C297" s="235"/>
      <c r="D297" s="236"/>
      <c r="E297" s="237" t="s">
        <v>12</v>
      </c>
      <c r="F297" s="32">
        <f t="shared" si="123"/>
        <v>5330</v>
      </c>
      <c r="G297" s="32"/>
      <c r="H297" s="32">
        <f t="shared" si="124"/>
        <v>4350</v>
      </c>
      <c r="I297" s="221">
        <f t="shared" si="113"/>
        <v>81.613508442776734</v>
      </c>
    </row>
    <row r="298" spans="1:9" s="35" customFormat="1" x14ac:dyDescent="0.25">
      <c r="A298" s="107"/>
      <c r="B298" s="238">
        <v>32</v>
      </c>
      <c r="C298" s="239"/>
      <c r="D298" s="240"/>
      <c r="E298" s="237" t="s">
        <v>22</v>
      </c>
      <c r="F298" s="32">
        <v>5330</v>
      </c>
      <c r="G298" s="32"/>
      <c r="H298" s="32">
        <f>H299</f>
        <v>4350</v>
      </c>
      <c r="I298" s="221">
        <f t="shared" si="113"/>
        <v>81.613508442776734</v>
      </c>
    </row>
    <row r="299" spans="1:9" s="35" customFormat="1" ht="25.5" x14ac:dyDescent="0.25">
      <c r="A299" s="107"/>
      <c r="B299" s="238">
        <v>321</v>
      </c>
      <c r="C299" s="239"/>
      <c r="D299" s="240"/>
      <c r="E299" s="237" t="s">
        <v>54</v>
      </c>
      <c r="F299" s="32"/>
      <c r="G299" s="32"/>
      <c r="H299" s="32">
        <f>H300</f>
        <v>4350</v>
      </c>
      <c r="I299" s="221" t="e">
        <f t="shared" si="113"/>
        <v>#DIV/0!</v>
      </c>
    </row>
    <row r="300" spans="1:9" s="35" customFormat="1" x14ac:dyDescent="0.25">
      <c r="A300" s="107"/>
      <c r="B300" s="241">
        <v>3211</v>
      </c>
      <c r="C300" s="242"/>
      <c r="D300" s="243"/>
      <c r="E300" s="244" t="s">
        <v>64</v>
      </c>
      <c r="F300" s="34"/>
      <c r="G300" s="34"/>
      <c r="H300" s="34">
        <v>4350</v>
      </c>
      <c r="I300" s="221" t="e">
        <f t="shared" si="113"/>
        <v>#DIV/0!</v>
      </c>
    </row>
    <row r="301" spans="1:9" ht="25.5" x14ac:dyDescent="0.25">
      <c r="A301" s="107"/>
      <c r="B301" s="238">
        <v>322</v>
      </c>
      <c r="C301" s="239"/>
      <c r="D301" s="240"/>
      <c r="E301" s="237" t="s">
        <v>56</v>
      </c>
      <c r="F301" s="32"/>
      <c r="G301" s="32"/>
      <c r="H301" s="32" t="s">
        <v>304</v>
      </c>
      <c r="I301" s="221" t="e">
        <f t="shared" si="113"/>
        <v>#VALUE!</v>
      </c>
    </row>
    <row r="302" spans="1:9" s="35" customFormat="1" ht="25.5" customHeight="1" x14ac:dyDescent="0.25">
      <c r="A302" s="107"/>
      <c r="B302" s="241">
        <v>3221</v>
      </c>
      <c r="C302" s="242"/>
      <c r="D302" s="243"/>
      <c r="E302" s="244" t="s">
        <v>102</v>
      </c>
      <c r="F302" s="34"/>
      <c r="G302" s="34"/>
      <c r="H302" s="34">
        <v>0</v>
      </c>
      <c r="I302" s="221" t="e">
        <f t="shared" si="113"/>
        <v>#DIV/0!</v>
      </c>
    </row>
    <row r="303" spans="1:9" s="35" customFormat="1" ht="15" customHeight="1" x14ac:dyDescent="0.25">
      <c r="A303" s="107"/>
      <c r="B303" s="241">
        <v>3224</v>
      </c>
      <c r="C303" s="242"/>
      <c r="D303" s="243"/>
      <c r="E303" s="244" t="s">
        <v>110</v>
      </c>
      <c r="F303" s="34"/>
      <c r="G303" s="34"/>
      <c r="H303" s="34">
        <v>0</v>
      </c>
      <c r="I303" s="221" t="e">
        <f t="shared" si="113"/>
        <v>#DIV/0!</v>
      </c>
    </row>
    <row r="304" spans="1:9" s="35" customFormat="1" x14ac:dyDescent="0.25">
      <c r="A304" s="107"/>
      <c r="B304" s="241">
        <v>3225</v>
      </c>
      <c r="C304" s="242"/>
      <c r="D304" s="243"/>
      <c r="E304" s="244" t="s">
        <v>103</v>
      </c>
      <c r="F304" s="34"/>
      <c r="G304" s="34"/>
      <c r="H304" s="34">
        <v>0</v>
      </c>
      <c r="I304" s="221" t="e">
        <f t="shared" si="113"/>
        <v>#DIV/0!</v>
      </c>
    </row>
    <row r="305" spans="1:9" s="35" customFormat="1" ht="25.5" x14ac:dyDescent="0.25">
      <c r="A305" s="107"/>
      <c r="B305" s="238">
        <v>329</v>
      </c>
      <c r="C305" s="239"/>
      <c r="D305" s="240"/>
      <c r="E305" s="237" t="s">
        <v>59</v>
      </c>
      <c r="F305" s="32"/>
      <c r="G305" s="32"/>
      <c r="H305" s="32">
        <f t="shared" ref="H305" si="125">H306</f>
        <v>0</v>
      </c>
      <c r="I305" s="221" t="e">
        <f t="shared" si="113"/>
        <v>#DIV/0!</v>
      </c>
    </row>
    <row r="306" spans="1:9" s="35" customFormat="1" ht="25.5" x14ac:dyDescent="0.25">
      <c r="A306" s="107"/>
      <c r="B306" s="241">
        <v>3299</v>
      </c>
      <c r="C306" s="242"/>
      <c r="D306" s="243"/>
      <c r="E306" s="244" t="s">
        <v>59</v>
      </c>
      <c r="F306" s="34"/>
      <c r="G306" s="34"/>
      <c r="H306" s="34">
        <v>0</v>
      </c>
      <c r="I306" s="221" t="e">
        <f t="shared" si="113"/>
        <v>#DIV/0!</v>
      </c>
    </row>
    <row r="307" spans="1:9" s="107" customFormat="1" ht="25.5" x14ac:dyDescent="0.25">
      <c r="B307" s="230" t="s">
        <v>177</v>
      </c>
      <c r="C307" s="231"/>
      <c r="D307" s="232"/>
      <c r="E307" s="233" t="s">
        <v>176</v>
      </c>
      <c r="F307" s="42">
        <f t="shared" ref="F307:F308" si="126">F308</f>
        <v>0</v>
      </c>
      <c r="G307" s="42"/>
      <c r="H307" s="42">
        <f t="shared" ref="H307:H308" si="127">H308</f>
        <v>0</v>
      </c>
      <c r="I307" s="221" t="e">
        <f t="shared" si="113"/>
        <v>#DIV/0!</v>
      </c>
    </row>
    <row r="308" spans="1:9" s="35" customFormat="1" ht="15" customHeight="1" x14ac:dyDescent="0.25">
      <c r="A308" s="107"/>
      <c r="B308" s="234">
        <v>3</v>
      </c>
      <c r="C308" s="235"/>
      <c r="D308" s="236"/>
      <c r="E308" s="237" t="s">
        <v>12</v>
      </c>
      <c r="F308" s="32">
        <f t="shared" si="126"/>
        <v>0</v>
      </c>
      <c r="G308" s="32"/>
      <c r="H308" s="32">
        <f t="shared" si="127"/>
        <v>0</v>
      </c>
      <c r="I308" s="221" t="e">
        <f t="shared" si="113"/>
        <v>#DIV/0!</v>
      </c>
    </row>
    <row r="309" spans="1:9" s="35" customFormat="1" x14ac:dyDescent="0.25">
      <c r="A309" s="107"/>
      <c r="B309" s="238">
        <v>32</v>
      </c>
      <c r="C309" s="239"/>
      <c r="D309" s="240"/>
      <c r="E309" s="237" t="s">
        <v>22</v>
      </c>
      <c r="F309" s="32">
        <v>0</v>
      </c>
      <c r="G309" s="32"/>
      <c r="H309" s="32">
        <f>H310</f>
        <v>0</v>
      </c>
      <c r="I309" s="221" t="e">
        <f t="shared" si="113"/>
        <v>#DIV/0!</v>
      </c>
    </row>
    <row r="310" spans="1:9" s="35" customFormat="1" ht="25.5" x14ac:dyDescent="0.25">
      <c r="A310" s="107"/>
      <c r="B310" s="238">
        <v>329</v>
      </c>
      <c r="C310" s="239"/>
      <c r="D310" s="240"/>
      <c r="E310" s="237" t="s">
        <v>59</v>
      </c>
      <c r="F310" s="32"/>
      <c r="G310" s="32"/>
      <c r="H310" s="32">
        <f t="shared" ref="H310" si="128">H311</f>
        <v>0</v>
      </c>
      <c r="I310" s="221" t="e">
        <f t="shared" si="113"/>
        <v>#DIV/0!</v>
      </c>
    </row>
    <row r="311" spans="1:9" s="35" customFormat="1" ht="25.5" x14ac:dyDescent="0.25">
      <c r="A311" s="107"/>
      <c r="B311" s="241">
        <v>3299</v>
      </c>
      <c r="C311" s="242"/>
      <c r="D311" s="243"/>
      <c r="E311" s="244" t="s">
        <v>59</v>
      </c>
      <c r="F311" s="34"/>
      <c r="G311" s="34"/>
      <c r="H311" s="34">
        <v>0</v>
      </c>
      <c r="I311" s="221" t="e">
        <f t="shared" si="113"/>
        <v>#DIV/0!</v>
      </c>
    </row>
    <row r="312" spans="1:9" ht="38.25" x14ac:dyDescent="0.25">
      <c r="A312" s="107"/>
      <c r="B312" s="226" t="s">
        <v>108</v>
      </c>
      <c r="C312" s="227"/>
      <c r="D312" s="228"/>
      <c r="E312" s="229" t="s">
        <v>151</v>
      </c>
      <c r="F312" s="43">
        <f t="shared" ref="F312" si="129">F313+F322</f>
        <v>2890000</v>
      </c>
      <c r="G312" s="43"/>
      <c r="H312" s="43">
        <f t="shared" ref="H312" si="130">H313+H322</f>
        <v>1652451.01</v>
      </c>
      <c r="I312" s="221">
        <f t="shared" si="113"/>
        <v>57.178235640138411</v>
      </c>
    </row>
    <row r="313" spans="1:9" s="35" customFormat="1" x14ac:dyDescent="0.25">
      <c r="A313" s="107"/>
      <c r="B313" s="230" t="s">
        <v>139</v>
      </c>
      <c r="C313" s="231"/>
      <c r="D313" s="232"/>
      <c r="E313" s="233" t="s">
        <v>140</v>
      </c>
      <c r="F313" s="42">
        <f t="shared" ref="F313:F314" si="131">F314</f>
        <v>0</v>
      </c>
      <c r="G313" s="42"/>
      <c r="H313" s="42">
        <f t="shared" ref="H313:H314" si="132">H314</f>
        <v>0</v>
      </c>
      <c r="I313" s="221" t="e">
        <f t="shared" si="113"/>
        <v>#DIV/0!</v>
      </c>
    </row>
    <row r="314" spans="1:9" x14ac:dyDescent="0.25">
      <c r="A314" s="107"/>
      <c r="B314" s="234">
        <v>3</v>
      </c>
      <c r="C314" s="235"/>
      <c r="D314" s="236"/>
      <c r="E314" s="237" t="s">
        <v>12</v>
      </c>
      <c r="F314" s="32">
        <f t="shared" si="131"/>
        <v>0</v>
      </c>
      <c r="G314" s="32"/>
      <c r="H314" s="32">
        <f t="shared" si="132"/>
        <v>0</v>
      </c>
      <c r="I314" s="221" t="e">
        <f t="shared" si="113"/>
        <v>#DIV/0!</v>
      </c>
    </row>
    <row r="315" spans="1:9" x14ac:dyDescent="0.25">
      <c r="A315" s="107"/>
      <c r="B315" s="238">
        <v>31</v>
      </c>
      <c r="C315" s="239"/>
      <c r="D315" s="240"/>
      <c r="E315" s="237" t="s">
        <v>13</v>
      </c>
      <c r="F315" s="32">
        <v>0</v>
      </c>
      <c r="G315" s="32"/>
      <c r="H315" s="32">
        <v>0</v>
      </c>
      <c r="I315" s="221" t="e">
        <f t="shared" si="113"/>
        <v>#DIV/0!</v>
      </c>
    </row>
    <row r="316" spans="1:9" x14ac:dyDescent="0.25">
      <c r="A316" s="107"/>
      <c r="B316" s="238">
        <v>311</v>
      </c>
      <c r="C316" s="239"/>
      <c r="D316" s="240"/>
      <c r="E316" s="237" t="s">
        <v>125</v>
      </c>
      <c r="F316" s="32"/>
      <c r="G316" s="32"/>
      <c r="H316" s="32">
        <f t="shared" ref="H316" si="133">H317</f>
        <v>0</v>
      </c>
      <c r="I316" s="221" t="e">
        <f t="shared" si="113"/>
        <v>#DIV/0!</v>
      </c>
    </row>
    <row r="317" spans="1:9" s="35" customFormat="1" x14ac:dyDescent="0.25">
      <c r="A317" s="107"/>
      <c r="B317" s="241">
        <v>3111</v>
      </c>
      <c r="C317" s="242"/>
      <c r="D317" s="243"/>
      <c r="E317" s="244" t="s">
        <v>50</v>
      </c>
      <c r="F317" s="34"/>
      <c r="G317" s="34"/>
      <c r="H317" s="34">
        <v>0</v>
      </c>
      <c r="I317" s="221" t="e">
        <f t="shared" si="113"/>
        <v>#DIV/0!</v>
      </c>
    </row>
    <row r="318" spans="1:9" ht="25.5" x14ac:dyDescent="0.25">
      <c r="A318" s="107"/>
      <c r="B318" s="238">
        <v>312</v>
      </c>
      <c r="C318" s="239"/>
      <c r="D318" s="240"/>
      <c r="E318" s="237" t="s">
        <v>51</v>
      </c>
      <c r="F318" s="32"/>
      <c r="G318" s="32"/>
      <c r="H318" s="32">
        <f t="shared" ref="H318" si="134">H319</f>
        <v>0</v>
      </c>
      <c r="I318" s="221" t="e">
        <f t="shared" si="113"/>
        <v>#DIV/0!</v>
      </c>
    </row>
    <row r="319" spans="1:9" s="35" customFormat="1" x14ac:dyDescent="0.25">
      <c r="A319" s="107"/>
      <c r="B319" s="241">
        <v>3121</v>
      </c>
      <c r="C319" s="242"/>
      <c r="D319" s="243"/>
      <c r="E319" s="244" t="s">
        <v>51</v>
      </c>
      <c r="F319" s="34"/>
      <c r="G319" s="34"/>
      <c r="H319" s="34">
        <v>0</v>
      </c>
      <c r="I319" s="221" t="e">
        <f t="shared" si="113"/>
        <v>#DIV/0!</v>
      </c>
    </row>
    <row r="320" spans="1:9" s="35" customFormat="1" x14ac:dyDescent="0.25">
      <c r="A320" s="107"/>
      <c r="B320" s="238">
        <v>313</v>
      </c>
      <c r="C320" s="239"/>
      <c r="D320" s="240"/>
      <c r="E320" s="237" t="s">
        <v>52</v>
      </c>
      <c r="F320" s="32"/>
      <c r="G320" s="32"/>
      <c r="H320" s="32">
        <f t="shared" ref="H320" si="135">H321</f>
        <v>0</v>
      </c>
      <c r="I320" s="221" t="e">
        <f t="shared" si="113"/>
        <v>#DIV/0!</v>
      </c>
    </row>
    <row r="321" spans="1:9" s="35" customFormat="1" ht="25.5" x14ac:dyDescent="0.25">
      <c r="A321" s="107"/>
      <c r="B321" s="241">
        <v>3132</v>
      </c>
      <c r="C321" s="242"/>
      <c r="D321" s="243"/>
      <c r="E321" s="244" t="s">
        <v>53</v>
      </c>
      <c r="F321" s="34"/>
      <c r="G321" s="34"/>
      <c r="H321" s="34">
        <v>0</v>
      </c>
      <c r="I321" s="221" t="e">
        <f t="shared" si="113"/>
        <v>#DIV/0!</v>
      </c>
    </row>
    <row r="322" spans="1:9" x14ac:dyDescent="0.25">
      <c r="A322" s="107"/>
      <c r="B322" s="230" t="s">
        <v>147</v>
      </c>
      <c r="C322" s="231"/>
      <c r="D322" s="232"/>
      <c r="E322" s="233" t="s">
        <v>148</v>
      </c>
      <c r="F322" s="42">
        <f t="shared" ref="F322" si="136">F323</f>
        <v>2890000</v>
      </c>
      <c r="G322" s="42"/>
      <c r="H322" s="42">
        <f t="shared" ref="H322" si="137">H323</f>
        <v>1652451.01</v>
      </c>
      <c r="I322" s="221">
        <f t="shared" si="113"/>
        <v>57.178235640138411</v>
      </c>
    </row>
    <row r="323" spans="1:9" s="35" customFormat="1" ht="15" customHeight="1" x14ac:dyDescent="0.25">
      <c r="A323" s="107"/>
      <c r="B323" s="234">
        <v>3</v>
      </c>
      <c r="C323" s="235"/>
      <c r="D323" s="236"/>
      <c r="E323" s="237" t="s">
        <v>12</v>
      </c>
      <c r="F323" s="32">
        <f>F324+F336+F342</f>
        <v>2890000</v>
      </c>
      <c r="G323" s="32"/>
      <c r="H323" s="32">
        <f>H324+H336+H342</f>
        <v>1652451.01</v>
      </c>
      <c r="I323" s="221">
        <f t="shared" si="113"/>
        <v>57.178235640138411</v>
      </c>
    </row>
    <row r="324" spans="1:9" s="35" customFormat="1" x14ac:dyDescent="0.25">
      <c r="A324" s="107"/>
      <c r="B324" s="238">
        <v>31</v>
      </c>
      <c r="C324" s="239"/>
      <c r="D324" s="240"/>
      <c r="E324" s="237" t="s">
        <v>13</v>
      </c>
      <c r="F324" s="32">
        <v>2805000</v>
      </c>
      <c r="G324" s="32"/>
      <c r="H324" s="32">
        <f>H325+H331+H333</f>
        <v>1601844.54</v>
      </c>
      <c r="I324" s="221">
        <f t="shared" si="113"/>
        <v>57.106757219251335</v>
      </c>
    </row>
    <row r="325" spans="1:9" s="35" customFormat="1" x14ac:dyDescent="0.25">
      <c r="A325" s="107"/>
      <c r="B325" s="238">
        <v>311</v>
      </c>
      <c r="C325" s="239"/>
      <c r="D325" s="240"/>
      <c r="E325" s="237" t="s">
        <v>125</v>
      </c>
      <c r="F325" s="32"/>
      <c r="G325" s="32"/>
      <c r="H325" s="32">
        <f>H326+H327+H329</f>
        <v>1331801.6100000001</v>
      </c>
      <c r="I325" s="221" t="e">
        <f t="shared" si="113"/>
        <v>#DIV/0!</v>
      </c>
    </row>
    <row r="326" spans="1:9" s="35" customFormat="1" x14ac:dyDescent="0.25">
      <c r="A326" s="107"/>
      <c r="B326" s="241">
        <v>3111</v>
      </c>
      <c r="C326" s="242"/>
      <c r="D326" s="243"/>
      <c r="E326" s="244" t="s">
        <v>50</v>
      </c>
      <c r="F326" s="34"/>
      <c r="G326" s="34"/>
      <c r="H326" s="34">
        <v>1316923.32</v>
      </c>
      <c r="I326" s="221" t="e">
        <f t="shared" si="113"/>
        <v>#DIV/0!</v>
      </c>
    </row>
    <row r="327" spans="1:9" x14ac:dyDescent="0.25">
      <c r="A327" s="107"/>
      <c r="B327" s="241">
        <v>3113</v>
      </c>
      <c r="C327" s="242"/>
      <c r="D327" s="243"/>
      <c r="E327" s="244" t="s">
        <v>273</v>
      </c>
      <c r="F327" s="34"/>
      <c r="G327" s="34"/>
      <c r="H327" s="34">
        <f>H328</f>
        <v>14740.98</v>
      </c>
      <c r="I327" s="221" t="e">
        <f t="shared" si="113"/>
        <v>#DIV/0!</v>
      </c>
    </row>
    <row r="328" spans="1:9" s="35" customFormat="1" x14ac:dyDescent="0.25">
      <c r="A328" s="107"/>
      <c r="B328" s="245">
        <v>31131</v>
      </c>
      <c r="C328" s="246"/>
      <c r="D328" s="247"/>
      <c r="E328" s="244" t="s">
        <v>273</v>
      </c>
      <c r="F328" s="34"/>
      <c r="G328" s="34"/>
      <c r="H328" s="34">
        <v>14740.98</v>
      </c>
      <c r="I328" s="221" t="e">
        <f t="shared" si="113"/>
        <v>#DIV/0!</v>
      </c>
    </row>
    <row r="329" spans="1:9" s="35" customFormat="1" ht="25.5" x14ac:dyDescent="0.25">
      <c r="A329" s="107"/>
      <c r="B329" s="245">
        <v>3114</v>
      </c>
      <c r="C329" s="246"/>
      <c r="D329" s="247"/>
      <c r="E329" s="244" t="s">
        <v>274</v>
      </c>
      <c r="F329" s="34"/>
      <c r="G329" s="34"/>
      <c r="H329" s="34">
        <f>H330</f>
        <v>137.31</v>
      </c>
      <c r="I329" s="221" t="e">
        <f t="shared" si="113"/>
        <v>#DIV/0!</v>
      </c>
    </row>
    <row r="330" spans="1:9" ht="25.5" x14ac:dyDescent="0.25">
      <c r="A330" s="107"/>
      <c r="B330" s="245">
        <v>31141</v>
      </c>
      <c r="C330" s="246"/>
      <c r="D330" s="247"/>
      <c r="E330" s="244" t="s">
        <v>274</v>
      </c>
      <c r="F330" s="34"/>
      <c r="G330" s="34"/>
      <c r="H330" s="34">
        <v>137.31</v>
      </c>
      <c r="I330" s="221" t="e">
        <f t="shared" si="113"/>
        <v>#DIV/0!</v>
      </c>
    </row>
    <row r="331" spans="1:9" ht="25.5" x14ac:dyDescent="0.25">
      <c r="A331" s="107"/>
      <c r="B331" s="238">
        <v>312</v>
      </c>
      <c r="C331" s="239"/>
      <c r="D331" s="240"/>
      <c r="E331" s="237" t="s">
        <v>51</v>
      </c>
      <c r="F331" s="32"/>
      <c r="G331" s="32"/>
      <c r="H331" s="32">
        <f t="shared" ref="H331" si="138">H332</f>
        <v>49398.14</v>
      </c>
      <c r="I331" s="221" t="e">
        <f t="shared" si="113"/>
        <v>#DIV/0!</v>
      </c>
    </row>
    <row r="332" spans="1:9" s="35" customFormat="1" x14ac:dyDescent="0.25">
      <c r="A332" s="107"/>
      <c r="B332" s="241">
        <v>3121</v>
      </c>
      <c r="C332" s="242"/>
      <c r="D332" s="243"/>
      <c r="E332" s="244" t="s">
        <v>51</v>
      </c>
      <c r="F332" s="34"/>
      <c r="G332" s="34"/>
      <c r="H332" s="34">
        <v>49398.14</v>
      </c>
      <c r="I332" s="221" t="e">
        <f t="shared" si="113"/>
        <v>#DIV/0!</v>
      </c>
    </row>
    <row r="333" spans="1:9" x14ac:dyDescent="0.25">
      <c r="A333" s="107"/>
      <c r="B333" s="238">
        <v>313</v>
      </c>
      <c r="C333" s="239"/>
      <c r="D333" s="240"/>
      <c r="E333" s="237" t="s">
        <v>52</v>
      </c>
      <c r="F333" s="32"/>
      <c r="G333" s="32"/>
      <c r="H333" s="32">
        <f>H334+H335</f>
        <v>220644.79</v>
      </c>
      <c r="I333" s="221" t="e">
        <f t="shared" si="113"/>
        <v>#DIV/0!</v>
      </c>
    </row>
    <row r="334" spans="1:9" s="35" customFormat="1" ht="25.5" x14ac:dyDescent="0.25">
      <c r="A334" s="107"/>
      <c r="B334" s="241">
        <v>3132</v>
      </c>
      <c r="C334" s="242"/>
      <c r="D334" s="243"/>
      <c r="E334" s="244" t="s">
        <v>53</v>
      </c>
      <c r="F334" s="34"/>
      <c r="G334" s="34"/>
      <c r="H334" s="34">
        <v>219312.79</v>
      </c>
      <c r="I334" s="221" t="e">
        <f t="shared" si="113"/>
        <v>#DIV/0!</v>
      </c>
    </row>
    <row r="335" spans="1:9" ht="38.25" x14ac:dyDescent="0.25">
      <c r="A335" s="107"/>
      <c r="B335" s="245">
        <v>3133</v>
      </c>
      <c r="C335" s="246"/>
      <c r="D335" s="247"/>
      <c r="E335" s="244" t="s">
        <v>305</v>
      </c>
      <c r="F335" s="34"/>
      <c r="G335" s="34"/>
      <c r="H335" s="34">
        <v>1332</v>
      </c>
      <c r="I335" s="221" t="e">
        <f t="shared" si="113"/>
        <v>#DIV/0!</v>
      </c>
    </row>
    <row r="336" spans="1:9" x14ac:dyDescent="0.25">
      <c r="A336" s="107"/>
      <c r="B336" s="238">
        <v>32</v>
      </c>
      <c r="C336" s="239"/>
      <c r="D336" s="240"/>
      <c r="E336" s="237" t="s">
        <v>22</v>
      </c>
      <c r="F336" s="32">
        <v>85000</v>
      </c>
      <c r="G336" s="32"/>
      <c r="H336" s="32">
        <f t="shared" ref="H336" si="139">H337+H339</f>
        <v>50606.47</v>
      </c>
      <c r="I336" s="221">
        <f t="shared" si="113"/>
        <v>59.537023529411769</v>
      </c>
    </row>
    <row r="337" spans="1:9" s="35" customFormat="1" ht="25.5" x14ac:dyDescent="0.25">
      <c r="A337" s="107"/>
      <c r="B337" s="238">
        <v>321</v>
      </c>
      <c r="C337" s="239"/>
      <c r="D337" s="240"/>
      <c r="E337" s="237" t="s">
        <v>54</v>
      </c>
      <c r="F337" s="32"/>
      <c r="G337" s="32"/>
      <c r="H337" s="32">
        <f t="shared" ref="H337" si="140">H338</f>
        <v>50606.47</v>
      </c>
      <c r="I337" s="221" t="e">
        <f t="shared" si="113"/>
        <v>#DIV/0!</v>
      </c>
    </row>
    <row r="338" spans="1:9" ht="25.5" x14ac:dyDescent="0.25">
      <c r="A338" s="107"/>
      <c r="B338" s="241">
        <v>3212</v>
      </c>
      <c r="C338" s="242"/>
      <c r="D338" s="243"/>
      <c r="E338" s="244" t="s">
        <v>127</v>
      </c>
      <c r="F338" s="34"/>
      <c r="G338" s="34"/>
      <c r="H338" s="34">
        <v>50606.47</v>
      </c>
      <c r="I338" s="221" t="e">
        <f t="shared" si="113"/>
        <v>#DIV/0!</v>
      </c>
    </row>
    <row r="339" spans="1:9" s="35" customFormat="1" ht="25.5" x14ac:dyDescent="0.25">
      <c r="A339" s="107"/>
      <c r="B339" s="238">
        <v>329</v>
      </c>
      <c r="C339" s="239"/>
      <c r="D339" s="240"/>
      <c r="E339" s="237" t="s">
        <v>59</v>
      </c>
      <c r="F339" s="32"/>
      <c r="G339" s="32"/>
      <c r="H339" s="32">
        <f t="shared" ref="H339" si="141">H340+H341</f>
        <v>0</v>
      </c>
      <c r="I339" s="221" t="e">
        <f t="shared" si="113"/>
        <v>#DIV/0!</v>
      </c>
    </row>
    <row r="340" spans="1:9" s="35" customFormat="1" x14ac:dyDescent="0.25">
      <c r="A340" s="107"/>
      <c r="B340" s="241">
        <v>3295</v>
      </c>
      <c r="C340" s="242"/>
      <c r="D340" s="243"/>
      <c r="E340" s="244" t="s">
        <v>58</v>
      </c>
      <c r="F340" s="34"/>
      <c r="G340" s="34"/>
      <c r="H340" s="34">
        <v>0</v>
      </c>
      <c r="I340" s="221" t="e">
        <f t="shared" si="113"/>
        <v>#DIV/0!</v>
      </c>
    </row>
    <row r="341" spans="1:9" s="35" customFormat="1" x14ac:dyDescent="0.25">
      <c r="A341" s="107"/>
      <c r="B341" s="241">
        <v>3296</v>
      </c>
      <c r="C341" s="242"/>
      <c r="D341" s="243"/>
      <c r="E341" s="244" t="s">
        <v>60</v>
      </c>
      <c r="F341" s="34"/>
      <c r="G341" s="34"/>
      <c r="H341" s="34">
        <v>0</v>
      </c>
      <c r="I341" s="221" t="e">
        <f t="shared" si="113"/>
        <v>#DIV/0!</v>
      </c>
    </row>
    <row r="342" spans="1:9" x14ac:dyDescent="0.25">
      <c r="A342" s="107"/>
      <c r="B342" s="238">
        <v>34</v>
      </c>
      <c r="C342" s="239"/>
      <c r="D342" s="240"/>
      <c r="E342" s="237" t="s">
        <v>61</v>
      </c>
      <c r="F342" s="32">
        <v>0</v>
      </c>
      <c r="G342" s="32"/>
      <c r="H342" s="32">
        <v>0</v>
      </c>
      <c r="I342" s="221" t="e">
        <f t="shared" si="113"/>
        <v>#DIV/0!</v>
      </c>
    </row>
    <row r="343" spans="1:9" s="35" customFormat="1" ht="25.5" customHeight="1" x14ac:dyDescent="0.25">
      <c r="A343" s="107"/>
      <c r="B343" s="238">
        <v>343</v>
      </c>
      <c r="C343" s="239"/>
      <c r="D343" s="240"/>
      <c r="E343" s="237" t="s">
        <v>62</v>
      </c>
      <c r="F343" s="32"/>
      <c r="G343" s="32"/>
      <c r="H343" s="32">
        <f t="shared" ref="H343" si="142">H344</f>
        <v>0</v>
      </c>
      <c r="I343" s="221" t="e">
        <f t="shared" ref="I343:I416" si="143">H343/F343*100</f>
        <v>#DIV/0!</v>
      </c>
    </row>
    <row r="344" spans="1:9" s="35" customFormat="1" x14ac:dyDescent="0.25">
      <c r="A344" s="107"/>
      <c r="B344" s="241">
        <v>3433</v>
      </c>
      <c r="C344" s="242"/>
      <c r="D344" s="243"/>
      <c r="E344" s="244" t="s">
        <v>63</v>
      </c>
      <c r="F344" s="34"/>
      <c r="G344" s="34"/>
      <c r="H344" s="34">
        <v>0</v>
      </c>
      <c r="I344" s="221" t="e">
        <f t="shared" si="143"/>
        <v>#DIV/0!</v>
      </c>
    </row>
    <row r="345" spans="1:9" s="35" customFormat="1" ht="25.5" x14ac:dyDescent="0.25">
      <c r="A345" s="107"/>
      <c r="B345" s="226" t="s">
        <v>136</v>
      </c>
      <c r="C345" s="227"/>
      <c r="D345" s="228"/>
      <c r="E345" s="229" t="s">
        <v>116</v>
      </c>
      <c r="F345" s="43">
        <f t="shared" ref="F345:F347" si="144">F346</f>
        <v>520</v>
      </c>
      <c r="G345" s="43"/>
      <c r="H345" s="43">
        <f t="shared" ref="H345:H347" si="145">H346</f>
        <v>367.2</v>
      </c>
      <c r="I345" s="221">
        <f t="shared" si="143"/>
        <v>70.615384615384613</v>
      </c>
    </row>
    <row r="346" spans="1:9" s="35" customFormat="1" x14ac:dyDescent="0.25">
      <c r="A346" s="107"/>
      <c r="B346" s="230" t="s">
        <v>147</v>
      </c>
      <c r="C346" s="231"/>
      <c r="D346" s="232"/>
      <c r="E346" s="233" t="s">
        <v>148</v>
      </c>
      <c r="F346" s="42">
        <f t="shared" si="144"/>
        <v>520</v>
      </c>
      <c r="G346" s="42"/>
      <c r="H346" s="42">
        <f t="shared" si="145"/>
        <v>367.2</v>
      </c>
      <c r="I346" s="221">
        <f t="shared" si="143"/>
        <v>70.615384615384613</v>
      </c>
    </row>
    <row r="347" spans="1:9" s="107" customFormat="1" x14ac:dyDescent="0.25">
      <c r="B347" s="234">
        <v>3</v>
      </c>
      <c r="C347" s="235"/>
      <c r="D347" s="236"/>
      <c r="E347" s="237" t="s">
        <v>12</v>
      </c>
      <c r="F347" s="32">
        <f t="shared" si="144"/>
        <v>520</v>
      </c>
      <c r="G347" s="32"/>
      <c r="H347" s="32">
        <f t="shared" si="145"/>
        <v>367.2</v>
      </c>
      <c r="I347" s="221">
        <f t="shared" si="143"/>
        <v>70.615384615384613</v>
      </c>
    </row>
    <row r="348" spans="1:9" s="35" customFormat="1" x14ac:dyDescent="0.25">
      <c r="A348" s="107"/>
      <c r="B348" s="238">
        <v>32</v>
      </c>
      <c r="C348" s="239"/>
      <c r="D348" s="240"/>
      <c r="E348" s="237" t="s">
        <v>22</v>
      </c>
      <c r="F348" s="32">
        <v>520</v>
      </c>
      <c r="G348" s="32"/>
      <c r="H348" s="32">
        <f t="shared" ref="H348" si="146">H349+H352+H354</f>
        <v>367.2</v>
      </c>
      <c r="I348" s="221">
        <f t="shared" si="143"/>
        <v>70.615384615384613</v>
      </c>
    </row>
    <row r="349" spans="1:9" s="107" customFormat="1" ht="25.5" x14ac:dyDescent="0.25">
      <c r="B349" s="238">
        <v>321</v>
      </c>
      <c r="C349" s="239"/>
      <c r="D349" s="240"/>
      <c r="E349" s="237" t="s">
        <v>54</v>
      </c>
      <c r="F349" s="32"/>
      <c r="G349" s="32"/>
      <c r="H349" s="32">
        <f t="shared" ref="H349" si="147">SUM(H350+H351)</f>
        <v>367.2</v>
      </c>
      <c r="I349" s="221" t="e">
        <f t="shared" si="143"/>
        <v>#DIV/0!</v>
      </c>
    </row>
    <row r="350" spans="1:9" s="35" customFormat="1" x14ac:dyDescent="0.25">
      <c r="A350" s="107"/>
      <c r="B350" s="241">
        <v>3211</v>
      </c>
      <c r="C350" s="242"/>
      <c r="D350" s="243"/>
      <c r="E350" s="244" t="s">
        <v>64</v>
      </c>
      <c r="F350" s="34"/>
      <c r="G350" s="34"/>
      <c r="H350" s="34">
        <v>367.2</v>
      </c>
      <c r="I350" s="221" t="e">
        <f t="shared" si="143"/>
        <v>#DIV/0!</v>
      </c>
    </row>
    <row r="351" spans="1:9" ht="25.5" x14ac:dyDescent="0.25">
      <c r="A351" s="107"/>
      <c r="B351" s="241">
        <v>3213</v>
      </c>
      <c r="C351" s="242"/>
      <c r="D351" s="243"/>
      <c r="E351" s="244" t="s">
        <v>65</v>
      </c>
      <c r="F351" s="34"/>
      <c r="G351" s="34"/>
      <c r="H351" s="34"/>
      <c r="I351" s="221" t="e">
        <f t="shared" si="143"/>
        <v>#DIV/0!</v>
      </c>
    </row>
    <row r="352" spans="1:9" s="35" customFormat="1" ht="15" customHeight="1" x14ac:dyDescent="0.25">
      <c r="A352" s="107"/>
      <c r="B352" s="238">
        <v>323</v>
      </c>
      <c r="C352" s="239"/>
      <c r="D352" s="240"/>
      <c r="E352" s="237" t="s">
        <v>69</v>
      </c>
      <c r="F352" s="32"/>
      <c r="G352" s="32"/>
      <c r="H352" s="32">
        <f t="shared" ref="H352" si="148">H353</f>
        <v>0</v>
      </c>
      <c r="I352" s="221" t="e">
        <f t="shared" si="143"/>
        <v>#DIV/0!</v>
      </c>
    </row>
    <row r="353" spans="1:9" s="35" customFormat="1" ht="15" customHeight="1" x14ac:dyDescent="0.25">
      <c r="A353" s="107"/>
      <c r="B353" s="241">
        <v>3237</v>
      </c>
      <c r="C353" s="242"/>
      <c r="D353" s="243"/>
      <c r="E353" s="244" t="s">
        <v>70</v>
      </c>
      <c r="F353" s="34"/>
      <c r="G353" s="34"/>
      <c r="H353" s="34"/>
      <c r="I353" s="221" t="e">
        <f t="shared" si="143"/>
        <v>#DIV/0!</v>
      </c>
    </row>
    <row r="354" spans="1:9" s="35" customFormat="1" ht="25.5" x14ac:dyDescent="0.25">
      <c r="A354" s="107"/>
      <c r="B354" s="238">
        <v>329</v>
      </c>
      <c r="C354" s="239"/>
      <c r="D354" s="240"/>
      <c r="E354" s="237" t="s">
        <v>59</v>
      </c>
      <c r="F354" s="32"/>
      <c r="G354" s="32"/>
      <c r="H354" s="32">
        <f t="shared" ref="H354" si="149">H355</f>
        <v>0</v>
      </c>
      <c r="I354" s="221" t="e">
        <f t="shared" si="143"/>
        <v>#DIV/0!</v>
      </c>
    </row>
    <row r="355" spans="1:9" s="35" customFormat="1" x14ac:dyDescent="0.25">
      <c r="A355" s="107"/>
      <c r="B355" s="241">
        <v>3293</v>
      </c>
      <c r="C355" s="242"/>
      <c r="D355" s="243"/>
      <c r="E355" s="244" t="s">
        <v>95</v>
      </c>
      <c r="F355" s="34"/>
      <c r="G355" s="34"/>
      <c r="H355" s="34"/>
      <c r="I355" s="221" t="e">
        <f t="shared" si="143"/>
        <v>#DIV/0!</v>
      </c>
    </row>
    <row r="356" spans="1:9" s="35" customFormat="1" x14ac:dyDescent="0.25">
      <c r="A356" s="107"/>
      <c r="B356" s="226" t="s">
        <v>115</v>
      </c>
      <c r="C356" s="227"/>
      <c r="D356" s="228"/>
      <c r="E356" s="229" t="s">
        <v>118</v>
      </c>
      <c r="F356" s="43">
        <f t="shared" ref="F356:F357" si="150">F357</f>
        <v>2700</v>
      </c>
      <c r="G356" s="43"/>
      <c r="H356" s="43">
        <f t="shared" ref="H356:H357" si="151">H357</f>
        <v>2495.9299999999998</v>
      </c>
      <c r="I356" s="221">
        <f t="shared" si="143"/>
        <v>92.441851851851837</v>
      </c>
    </row>
    <row r="357" spans="1:9" x14ac:dyDescent="0.25">
      <c r="A357" s="107"/>
      <c r="B357" s="230" t="s">
        <v>147</v>
      </c>
      <c r="C357" s="231"/>
      <c r="D357" s="232"/>
      <c r="E357" s="233" t="s">
        <v>148</v>
      </c>
      <c r="F357" s="42">
        <f t="shared" si="150"/>
        <v>2700</v>
      </c>
      <c r="G357" s="42"/>
      <c r="H357" s="42">
        <f t="shared" si="151"/>
        <v>2495.9299999999998</v>
      </c>
      <c r="I357" s="221">
        <f t="shared" si="143"/>
        <v>92.441851851851837</v>
      </c>
    </row>
    <row r="358" spans="1:9" s="35" customFormat="1" ht="15" customHeight="1" x14ac:dyDescent="0.25">
      <c r="A358" s="107"/>
      <c r="B358" s="234">
        <v>3</v>
      </c>
      <c r="C358" s="235"/>
      <c r="D358" s="236"/>
      <c r="E358" s="237" t="s">
        <v>12</v>
      </c>
      <c r="F358" s="32">
        <f>F364</f>
        <v>2700</v>
      </c>
      <c r="G358" s="32"/>
      <c r="H358" s="32">
        <f>H359+H364</f>
        <v>2495.9299999999998</v>
      </c>
      <c r="I358" s="221">
        <f t="shared" si="143"/>
        <v>92.441851851851837</v>
      </c>
    </row>
    <row r="359" spans="1:9" s="35" customFormat="1" ht="25.5" customHeight="1" x14ac:dyDescent="0.25">
      <c r="A359" s="107"/>
      <c r="B359" s="248">
        <v>31</v>
      </c>
      <c r="C359" s="249"/>
      <c r="D359" s="237"/>
      <c r="E359" s="237" t="s">
        <v>13</v>
      </c>
      <c r="F359" s="32"/>
      <c r="G359" s="32"/>
      <c r="H359" s="32">
        <f>H360+H362</f>
        <v>66.47</v>
      </c>
      <c r="I359" s="221" t="e">
        <f t="shared" si="143"/>
        <v>#DIV/0!</v>
      </c>
    </row>
    <row r="360" spans="1:9" s="35" customFormat="1" x14ac:dyDescent="0.25">
      <c r="A360" s="107"/>
      <c r="B360" s="238">
        <v>311</v>
      </c>
      <c r="C360" s="239"/>
      <c r="D360" s="240"/>
      <c r="E360" s="237" t="s">
        <v>125</v>
      </c>
      <c r="F360" s="32"/>
      <c r="G360" s="32"/>
      <c r="H360" s="32">
        <f>H361</f>
        <v>57.06</v>
      </c>
      <c r="I360" s="221" t="e">
        <f t="shared" si="143"/>
        <v>#DIV/0!</v>
      </c>
    </row>
    <row r="361" spans="1:9" s="35" customFormat="1" x14ac:dyDescent="0.25">
      <c r="A361" s="107"/>
      <c r="B361" s="241">
        <v>3113</v>
      </c>
      <c r="C361" s="242"/>
      <c r="D361" s="243"/>
      <c r="E361" s="244" t="s">
        <v>273</v>
      </c>
      <c r="F361" s="34"/>
      <c r="G361" s="34"/>
      <c r="H361" s="34">
        <v>57.06</v>
      </c>
      <c r="I361" s="221" t="e">
        <f t="shared" si="143"/>
        <v>#DIV/0!</v>
      </c>
    </row>
    <row r="362" spans="1:9" s="35" customFormat="1" x14ac:dyDescent="0.25">
      <c r="A362" s="107"/>
      <c r="B362" s="238">
        <v>313</v>
      </c>
      <c r="C362" s="239"/>
      <c r="D362" s="240"/>
      <c r="E362" s="237" t="s">
        <v>52</v>
      </c>
      <c r="F362" s="32"/>
      <c r="G362" s="32"/>
      <c r="H362" s="32">
        <f>H363</f>
        <v>9.41</v>
      </c>
      <c r="I362" s="221" t="e">
        <f t="shared" si="143"/>
        <v>#DIV/0!</v>
      </c>
    </row>
    <row r="363" spans="1:9" s="107" customFormat="1" ht="25.5" x14ac:dyDescent="0.25">
      <c r="B363" s="241">
        <v>3132</v>
      </c>
      <c r="C363" s="242"/>
      <c r="D363" s="243"/>
      <c r="E363" s="244" t="s">
        <v>53</v>
      </c>
      <c r="F363" s="34"/>
      <c r="G363" s="34"/>
      <c r="H363" s="34">
        <v>9.41</v>
      </c>
      <c r="I363" s="221" t="e">
        <f t="shared" si="143"/>
        <v>#DIV/0!</v>
      </c>
    </row>
    <row r="364" spans="1:9" s="35" customFormat="1" x14ac:dyDescent="0.25">
      <c r="A364" s="107"/>
      <c r="B364" s="238">
        <v>32</v>
      </c>
      <c r="C364" s="239"/>
      <c r="D364" s="240"/>
      <c r="E364" s="237" t="s">
        <v>22</v>
      </c>
      <c r="F364" s="32">
        <v>2700</v>
      </c>
      <c r="G364" s="32"/>
      <c r="H364" s="32">
        <f>H365+H367+H369+H371</f>
        <v>2429.46</v>
      </c>
      <c r="I364" s="221">
        <f t="shared" si="143"/>
        <v>89.98</v>
      </c>
    </row>
    <row r="365" spans="1:9" ht="25.5" x14ac:dyDescent="0.25">
      <c r="A365" s="107"/>
      <c r="B365" s="238">
        <v>321</v>
      </c>
      <c r="C365" s="239"/>
      <c r="D365" s="240"/>
      <c r="E365" s="237" t="s">
        <v>54</v>
      </c>
      <c r="F365" s="32"/>
      <c r="G365" s="32"/>
      <c r="H365" s="32">
        <f t="shared" ref="H365" si="152">H366</f>
        <v>0</v>
      </c>
      <c r="I365" s="221" t="e">
        <f t="shared" si="143"/>
        <v>#DIV/0!</v>
      </c>
    </row>
    <row r="366" spans="1:9" x14ac:dyDescent="0.25">
      <c r="A366" s="107"/>
      <c r="B366" s="241">
        <v>3211</v>
      </c>
      <c r="C366" s="242"/>
      <c r="D366" s="243"/>
      <c r="E366" s="244" t="s">
        <v>64</v>
      </c>
      <c r="F366" s="34"/>
      <c r="G366" s="34"/>
      <c r="H366" s="34">
        <v>0</v>
      </c>
      <c r="I366" s="221" t="e">
        <f t="shared" si="143"/>
        <v>#DIV/0!</v>
      </c>
    </row>
    <row r="367" spans="1:9" ht="25.5" x14ac:dyDescent="0.25">
      <c r="A367" s="107"/>
      <c r="B367" s="238">
        <v>322</v>
      </c>
      <c r="C367" s="239"/>
      <c r="D367" s="240"/>
      <c r="E367" s="237" t="s">
        <v>56</v>
      </c>
      <c r="F367" s="32"/>
      <c r="G367" s="32"/>
      <c r="H367" s="32">
        <f>H368</f>
        <v>79.83</v>
      </c>
      <c r="I367" s="221" t="e">
        <f t="shared" si="143"/>
        <v>#DIV/0!</v>
      </c>
    </row>
    <row r="368" spans="1:9" ht="25.5" x14ac:dyDescent="0.25">
      <c r="A368" s="107"/>
      <c r="B368" s="241">
        <v>3221</v>
      </c>
      <c r="C368" s="242"/>
      <c r="D368" s="243"/>
      <c r="E368" s="244" t="s">
        <v>102</v>
      </c>
      <c r="F368" s="34"/>
      <c r="G368" s="34"/>
      <c r="H368" s="34">
        <v>79.83</v>
      </c>
      <c r="I368" s="221" t="e">
        <f t="shared" si="143"/>
        <v>#DIV/0!</v>
      </c>
    </row>
    <row r="369" spans="1:9" s="35" customFormat="1" x14ac:dyDescent="0.25">
      <c r="A369" s="107"/>
      <c r="B369" s="238">
        <v>323</v>
      </c>
      <c r="C369" s="239"/>
      <c r="D369" s="240"/>
      <c r="E369" s="237" t="s">
        <v>69</v>
      </c>
      <c r="F369" s="32"/>
      <c r="G369" s="32"/>
      <c r="H369" s="32">
        <f t="shared" ref="H369" si="153">H370</f>
        <v>427.5</v>
      </c>
      <c r="I369" s="221" t="e">
        <f t="shared" si="143"/>
        <v>#DIV/0!</v>
      </c>
    </row>
    <row r="370" spans="1:9" ht="25.5" x14ac:dyDescent="0.25">
      <c r="A370" s="107"/>
      <c r="B370" s="241">
        <v>3237</v>
      </c>
      <c r="C370" s="242"/>
      <c r="D370" s="243"/>
      <c r="E370" s="244" t="s">
        <v>70</v>
      </c>
      <c r="F370" s="34"/>
      <c r="G370" s="34"/>
      <c r="H370" s="34">
        <v>427.5</v>
      </c>
      <c r="I370" s="221" t="e">
        <f t="shared" si="143"/>
        <v>#DIV/0!</v>
      </c>
    </row>
    <row r="371" spans="1:9" s="35" customFormat="1" ht="25.5" x14ac:dyDescent="0.25">
      <c r="A371" s="107"/>
      <c r="B371" s="238">
        <v>329</v>
      </c>
      <c r="C371" s="239"/>
      <c r="D371" s="240"/>
      <c r="E371" s="237" t="s">
        <v>59</v>
      </c>
      <c r="F371" s="32"/>
      <c r="G371" s="32"/>
      <c r="H371" s="32">
        <f>H372+H373</f>
        <v>1922.13</v>
      </c>
      <c r="I371" s="221" t="e">
        <f t="shared" si="143"/>
        <v>#DIV/0!</v>
      </c>
    </row>
    <row r="372" spans="1:9" s="35" customFormat="1" x14ac:dyDescent="0.25">
      <c r="A372" s="107"/>
      <c r="B372" s="241">
        <v>3293</v>
      </c>
      <c r="C372" s="242"/>
      <c r="D372" s="243"/>
      <c r="E372" s="244" t="s">
        <v>95</v>
      </c>
      <c r="F372" s="34"/>
      <c r="G372" s="34"/>
      <c r="H372" s="34">
        <v>577.25</v>
      </c>
      <c r="I372" s="221" t="e">
        <f t="shared" si="143"/>
        <v>#DIV/0!</v>
      </c>
    </row>
    <row r="373" spans="1:9" s="35" customFormat="1" ht="25.5" x14ac:dyDescent="0.25">
      <c r="A373" s="107"/>
      <c r="B373" s="245">
        <v>3299</v>
      </c>
      <c r="C373" s="246"/>
      <c r="D373" s="247"/>
      <c r="E373" s="244" t="s">
        <v>59</v>
      </c>
      <c r="F373" s="34"/>
      <c r="G373" s="34"/>
      <c r="H373" s="34">
        <v>1344.88</v>
      </c>
      <c r="I373" s="221" t="e">
        <f t="shared" si="143"/>
        <v>#DIV/0!</v>
      </c>
    </row>
    <row r="374" spans="1:9" s="107" customFormat="1" x14ac:dyDescent="0.25">
      <c r="B374" s="226" t="s">
        <v>117</v>
      </c>
      <c r="C374" s="227"/>
      <c r="D374" s="228"/>
      <c r="E374" s="229" t="s">
        <v>152</v>
      </c>
      <c r="F374" s="43">
        <f t="shared" ref="F374" si="154">F375+F388+F403</f>
        <v>302000</v>
      </c>
      <c r="G374" s="43"/>
      <c r="H374" s="43">
        <f t="shared" ref="H374" si="155">H375+H388+H403</f>
        <v>137325.72</v>
      </c>
      <c r="I374" s="221">
        <f t="shared" si="143"/>
        <v>45.472092715231788</v>
      </c>
    </row>
    <row r="375" spans="1:9" s="107" customFormat="1" ht="38.25" x14ac:dyDescent="0.25">
      <c r="B375" s="230" t="s">
        <v>153</v>
      </c>
      <c r="C375" s="231"/>
      <c r="D375" s="232"/>
      <c r="E375" s="233" t="s">
        <v>154</v>
      </c>
      <c r="F375" s="42">
        <f t="shared" ref="F375" si="156">F376+F384</f>
        <v>0</v>
      </c>
      <c r="G375" s="42"/>
      <c r="H375" s="42">
        <f t="shared" ref="H375" si="157">H376+H384</f>
        <v>0</v>
      </c>
      <c r="I375" s="221" t="e">
        <f t="shared" si="143"/>
        <v>#DIV/0!</v>
      </c>
    </row>
    <row r="376" spans="1:9" s="35" customFormat="1" ht="38.25" customHeight="1" x14ac:dyDescent="0.25">
      <c r="A376" s="107"/>
      <c r="B376" s="234">
        <v>3</v>
      </c>
      <c r="C376" s="235"/>
      <c r="D376" s="236"/>
      <c r="E376" s="237" t="s">
        <v>12</v>
      </c>
      <c r="F376" s="32">
        <f t="shared" ref="F376" si="158">F377</f>
        <v>0</v>
      </c>
      <c r="G376" s="32"/>
      <c r="H376" s="32">
        <f t="shared" ref="H376" si="159">H377</f>
        <v>0</v>
      </c>
      <c r="I376" s="221" t="e">
        <f t="shared" si="143"/>
        <v>#DIV/0!</v>
      </c>
    </row>
    <row r="377" spans="1:9" s="35" customFormat="1" x14ac:dyDescent="0.25">
      <c r="A377" s="107"/>
      <c r="B377" s="238">
        <v>32</v>
      </c>
      <c r="C377" s="239"/>
      <c r="D377" s="240"/>
      <c r="E377" s="237" t="s">
        <v>22</v>
      </c>
      <c r="F377" s="32">
        <f t="shared" ref="F377" si="160">F378+F382</f>
        <v>0</v>
      </c>
      <c r="G377" s="32"/>
      <c r="H377" s="32">
        <f t="shared" ref="H377" si="161">H378+H382</f>
        <v>0</v>
      </c>
      <c r="I377" s="221" t="e">
        <f t="shared" si="143"/>
        <v>#DIV/0!</v>
      </c>
    </row>
    <row r="378" spans="1:9" s="35" customFormat="1" ht="25.5" x14ac:dyDescent="0.25">
      <c r="A378" s="107"/>
      <c r="B378" s="238">
        <v>322</v>
      </c>
      <c r="C378" s="239"/>
      <c r="D378" s="240"/>
      <c r="E378" s="237" t="s">
        <v>56</v>
      </c>
      <c r="F378" s="32"/>
      <c r="G378" s="32"/>
      <c r="H378" s="32">
        <f t="shared" ref="H378" si="162">SUM(H379+H380+H381)</f>
        <v>0</v>
      </c>
      <c r="I378" s="221" t="e">
        <f t="shared" si="143"/>
        <v>#DIV/0!</v>
      </c>
    </row>
    <row r="379" spans="1:9" s="35" customFormat="1" ht="25.5" x14ac:dyDescent="0.25">
      <c r="A379" s="107"/>
      <c r="B379" s="241">
        <v>3221</v>
      </c>
      <c r="C379" s="242"/>
      <c r="D379" s="243"/>
      <c r="E379" s="244" t="s">
        <v>102</v>
      </c>
      <c r="F379" s="34"/>
      <c r="G379" s="34"/>
      <c r="H379" s="34">
        <v>0</v>
      </c>
      <c r="I379" s="221" t="e">
        <f t="shared" si="143"/>
        <v>#DIV/0!</v>
      </c>
    </row>
    <row r="380" spans="1:9" s="107" customFormat="1" x14ac:dyDescent="0.25">
      <c r="B380" s="241">
        <v>3222</v>
      </c>
      <c r="C380" s="242"/>
      <c r="D380" s="243"/>
      <c r="E380" s="244" t="s">
        <v>68</v>
      </c>
      <c r="F380" s="34"/>
      <c r="G380" s="34"/>
      <c r="H380" s="34">
        <v>0</v>
      </c>
      <c r="I380" s="221" t="e">
        <f t="shared" si="143"/>
        <v>#DIV/0!</v>
      </c>
    </row>
    <row r="381" spans="1:9" s="35" customFormat="1" ht="25.5" customHeight="1" x14ac:dyDescent="0.25">
      <c r="A381" s="107"/>
      <c r="B381" s="241">
        <v>3225</v>
      </c>
      <c r="C381" s="242"/>
      <c r="D381" s="243"/>
      <c r="E381" s="244" t="s">
        <v>103</v>
      </c>
      <c r="F381" s="34"/>
      <c r="G381" s="34"/>
      <c r="H381" s="34">
        <v>0</v>
      </c>
      <c r="I381" s="221" t="e">
        <f t="shared" si="143"/>
        <v>#DIV/0!</v>
      </c>
    </row>
    <row r="382" spans="1:9" s="35" customFormat="1" x14ac:dyDescent="0.25">
      <c r="A382" s="107"/>
      <c r="B382" s="238">
        <v>323</v>
      </c>
      <c r="C382" s="239"/>
      <c r="D382" s="240"/>
      <c r="E382" s="237" t="s">
        <v>69</v>
      </c>
      <c r="F382" s="32"/>
      <c r="G382" s="32"/>
      <c r="H382" s="32">
        <f t="shared" ref="H382" si="163">H383</f>
        <v>0</v>
      </c>
      <c r="I382" s="221" t="e">
        <f t="shared" si="143"/>
        <v>#DIV/0!</v>
      </c>
    </row>
    <row r="383" spans="1:9" s="35" customFormat="1" ht="25.5" x14ac:dyDescent="0.25">
      <c r="A383" s="107"/>
      <c r="B383" s="241">
        <v>3236</v>
      </c>
      <c r="C383" s="242"/>
      <c r="D383" s="243"/>
      <c r="E383" s="244" t="s">
        <v>84</v>
      </c>
      <c r="F383" s="34"/>
      <c r="G383" s="34"/>
      <c r="H383" s="34">
        <v>0</v>
      </c>
      <c r="I383" s="221" t="e">
        <f t="shared" si="143"/>
        <v>#DIV/0!</v>
      </c>
    </row>
    <row r="384" spans="1:9" s="35" customFormat="1" ht="25.5" x14ac:dyDescent="0.25">
      <c r="A384" s="107"/>
      <c r="B384" s="234">
        <v>4</v>
      </c>
      <c r="C384" s="235"/>
      <c r="D384" s="236"/>
      <c r="E384" s="237" t="s">
        <v>14</v>
      </c>
      <c r="F384" s="32">
        <f t="shared" ref="F384:F385" si="164">F385</f>
        <v>0</v>
      </c>
      <c r="G384" s="32"/>
      <c r="H384" s="32">
        <f t="shared" ref="H384:H386" si="165">H385</f>
        <v>0</v>
      </c>
      <c r="I384" s="221" t="e">
        <f t="shared" si="143"/>
        <v>#DIV/0!</v>
      </c>
    </row>
    <row r="385" spans="1:9" ht="38.25" x14ac:dyDescent="0.25">
      <c r="A385" s="107"/>
      <c r="B385" s="238">
        <v>42</v>
      </c>
      <c r="C385" s="239"/>
      <c r="D385" s="240"/>
      <c r="E385" s="237" t="s">
        <v>29</v>
      </c>
      <c r="F385" s="32">
        <f t="shared" si="164"/>
        <v>0</v>
      </c>
      <c r="G385" s="32"/>
      <c r="H385" s="32">
        <f t="shared" si="165"/>
        <v>0</v>
      </c>
      <c r="I385" s="221" t="e">
        <f t="shared" si="143"/>
        <v>#DIV/0!</v>
      </c>
    </row>
    <row r="386" spans="1:9" s="35" customFormat="1" ht="15" customHeight="1" x14ac:dyDescent="0.25">
      <c r="A386" s="107"/>
      <c r="B386" s="238">
        <v>422</v>
      </c>
      <c r="C386" s="239"/>
      <c r="D386" s="240"/>
      <c r="E386" s="237" t="s">
        <v>71</v>
      </c>
      <c r="F386" s="32"/>
      <c r="G386" s="32"/>
      <c r="H386" s="32">
        <f t="shared" si="165"/>
        <v>0</v>
      </c>
      <c r="I386" s="221" t="e">
        <f t="shared" si="143"/>
        <v>#DIV/0!</v>
      </c>
    </row>
    <row r="387" spans="1:9" s="35" customFormat="1" ht="25.5" x14ac:dyDescent="0.25">
      <c r="A387" s="107"/>
      <c r="B387" s="241">
        <v>4227</v>
      </c>
      <c r="C387" s="242"/>
      <c r="D387" s="243"/>
      <c r="E387" s="244" t="s">
        <v>167</v>
      </c>
      <c r="F387" s="34"/>
      <c r="G387" s="34"/>
      <c r="H387" s="34">
        <v>0</v>
      </c>
      <c r="I387" s="221" t="e">
        <f t="shared" si="143"/>
        <v>#DIV/0!</v>
      </c>
    </row>
    <row r="388" spans="1:9" s="35" customFormat="1" ht="25.5" x14ac:dyDescent="0.25">
      <c r="A388" s="107"/>
      <c r="B388" s="230" t="s">
        <v>143</v>
      </c>
      <c r="C388" s="231"/>
      <c r="D388" s="232"/>
      <c r="E388" s="233" t="s">
        <v>144</v>
      </c>
      <c r="F388" s="42">
        <f t="shared" ref="F388" si="166">F389+F399</f>
        <v>2000</v>
      </c>
      <c r="G388" s="42"/>
      <c r="H388" s="42">
        <f t="shared" ref="H388" si="167">H389+H399</f>
        <v>0</v>
      </c>
      <c r="I388" s="221">
        <f t="shared" si="143"/>
        <v>0</v>
      </c>
    </row>
    <row r="389" spans="1:9" s="35" customFormat="1" x14ac:dyDescent="0.25">
      <c r="A389" s="107"/>
      <c r="B389" s="234">
        <v>3</v>
      </c>
      <c r="C389" s="235"/>
      <c r="D389" s="236"/>
      <c r="E389" s="237" t="s">
        <v>12</v>
      </c>
      <c r="F389" s="32">
        <f t="shared" ref="F389" si="168">F390</f>
        <v>2000</v>
      </c>
      <c r="G389" s="32"/>
      <c r="H389" s="32">
        <f t="shared" ref="H389" si="169">H390</f>
        <v>0</v>
      </c>
      <c r="I389" s="221">
        <f t="shared" si="143"/>
        <v>0</v>
      </c>
    </row>
    <row r="390" spans="1:9" x14ac:dyDescent="0.25">
      <c r="A390" s="107"/>
      <c r="B390" s="238">
        <v>32</v>
      </c>
      <c r="C390" s="239"/>
      <c r="D390" s="240"/>
      <c r="E390" s="237" t="s">
        <v>22</v>
      </c>
      <c r="F390" s="32">
        <v>2000</v>
      </c>
      <c r="G390" s="32"/>
      <c r="H390" s="32">
        <f t="shared" ref="H390" si="170">H391+H393+H397</f>
        <v>0</v>
      </c>
      <c r="I390" s="221">
        <f t="shared" si="143"/>
        <v>0</v>
      </c>
    </row>
    <row r="391" spans="1:9" s="35" customFormat="1" ht="25.5" x14ac:dyDescent="0.25">
      <c r="A391" s="107"/>
      <c r="B391" s="238">
        <v>321</v>
      </c>
      <c r="C391" s="239"/>
      <c r="D391" s="240"/>
      <c r="E391" s="237" t="s">
        <v>54</v>
      </c>
      <c r="F391" s="32"/>
      <c r="G391" s="32"/>
      <c r="H391" s="32">
        <f t="shared" ref="H391" si="171">H392</f>
        <v>0</v>
      </c>
      <c r="I391" s="221" t="e">
        <f t="shared" si="143"/>
        <v>#DIV/0!</v>
      </c>
    </row>
    <row r="392" spans="1:9" ht="25.5" x14ac:dyDescent="0.25">
      <c r="A392" s="107"/>
      <c r="B392" s="241">
        <v>3213</v>
      </c>
      <c r="C392" s="242"/>
      <c r="D392" s="243"/>
      <c r="E392" s="244" t="s">
        <v>65</v>
      </c>
      <c r="F392" s="34"/>
      <c r="G392" s="34"/>
      <c r="H392" s="34">
        <v>0</v>
      </c>
      <c r="I392" s="221" t="e">
        <f t="shared" si="143"/>
        <v>#DIV/0!</v>
      </c>
    </row>
    <row r="393" spans="1:9" s="35" customFormat="1" ht="25.5" x14ac:dyDescent="0.25">
      <c r="A393" s="107"/>
      <c r="B393" s="238">
        <v>322</v>
      </c>
      <c r="C393" s="239"/>
      <c r="D393" s="240"/>
      <c r="E393" s="237" t="s">
        <v>56</v>
      </c>
      <c r="F393" s="32"/>
      <c r="G393" s="32"/>
      <c r="H393" s="32">
        <f t="shared" ref="H393" si="172">H394+H395+H396</f>
        <v>0</v>
      </c>
      <c r="I393" s="221" t="e">
        <f t="shared" si="143"/>
        <v>#DIV/0!</v>
      </c>
    </row>
    <row r="394" spans="1:9" ht="25.5" x14ac:dyDescent="0.25">
      <c r="A394" s="107"/>
      <c r="B394" s="241">
        <v>3221</v>
      </c>
      <c r="C394" s="242"/>
      <c r="D394" s="243"/>
      <c r="E394" s="244" t="s">
        <v>102</v>
      </c>
      <c r="F394" s="34"/>
      <c r="G394" s="34"/>
      <c r="H394" s="34">
        <v>0</v>
      </c>
      <c r="I394" s="221" t="e">
        <f t="shared" si="143"/>
        <v>#DIV/0!</v>
      </c>
    </row>
    <row r="395" spans="1:9" s="35" customFormat="1" x14ac:dyDescent="0.25">
      <c r="A395" s="107"/>
      <c r="B395" s="241">
        <v>3222</v>
      </c>
      <c r="C395" s="242"/>
      <c r="D395" s="243"/>
      <c r="E395" s="244" t="s">
        <v>68</v>
      </c>
      <c r="F395" s="34"/>
      <c r="G395" s="34"/>
      <c r="H395" s="34">
        <v>0</v>
      </c>
      <c r="I395" s="221" t="e">
        <f t="shared" si="143"/>
        <v>#DIV/0!</v>
      </c>
    </row>
    <row r="396" spans="1:9" s="35" customFormat="1" x14ac:dyDescent="0.25">
      <c r="A396" s="107"/>
      <c r="B396" s="241">
        <v>3225</v>
      </c>
      <c r="C396" s="242"/>
      <c r="D396" s="243"/>
      <c r="E396" s="244" t="s">
        <v>103</v>
      </c>
      <c r="F396" s="34"/>
      <c r="G396" s="34"/>
      <c r="H396" s="34">
        <v>0</v>
      </c>
      <c r="I396" s="221" t="e">
        <f t="shared" si="143"/>
        <v>#DIV/0!</v>
      </c>
    </row>
    <row r="397" spans="1:9" x14ac:dyDescent="0.25">
      <c r="A397" s="107"/>
      <c r="B397" s="238">
        <v>323</v>
      </c>
      <c r="C397" s="239"/>
      <c r="D397" s="240"/>
      <c r="E397" s="237" t="s">
        <v>69</v>
      </c>
      <c r="F397" s="32"/>
      <c r="G397" s="32"/>
      <c r="H397" s="32">
        <f t="shared" ref="H397" si="173">H398</f>
        <v>0</v>
      </c>
      <c r="I397" s="221" t="e">
        <f t="shared" si="143"/>
        <v>#DIV/0!</v>
      </c>
    </row>
    <row r="398" spans="1:9" s="35" customFormat="1" ht="25.5" x14ac:dyDescent="0.25">
      <c r="A398" s="107"/>
      <c r="B398" s="241">
        <v>3236</v>
      </c>
      <c r="C398" s="242"/>
      <c r="D398" s="243"/>
      <c r="E398" s="244" t="s">
        <v>84</v>
      </c>
      <c r="F398" s="34"/>
      <c r="G398" s="34"/>
      <c r="H398" s="34">
        <v>0</v>
      </c>
      <c r="I398" s="221" t="e">
        <f t="shared" si="143"/>
        <v>#DIV/0!</v>
      </c>
    </row>
    <row r="399" spans="1:9" s="107" customFormat="1" ht="25.5" x14ac:dyDescent="0.25">
      <c r="B399" s="234">
        <v>4</v>
      </c>
      <c r="C399" s="235"/>
      <c r="D399" s="236"/>
      <c r="E399" s="237" t="s">
        <v>14</v>
      </c>
      <c r="F399" s="32">
        <f t="shared" ref="F399:F400" si="174">F400</f>
        <v>0</v>
      </c>
      <c r="G399" s="32"/>
      <c r="H399" s="32">
        <f t="shared" ref="H399:H401" si="175">H400</f>
        <v>0</v>
      </c>
      <c r="I399" s="221" t="e">
        <f t="shared" si="143"/>
        <v>#DIV/0!</v>
      </c>
    </row>
    <row r="400" spans="1:9" s="35" customFormat="1" ht="38.25" x14ac:dyDescent="0.25">
      <c r="A400" s="107"/>
      <c r="B400" s="238">
        <v>42</v>
      </c>
      <c r="C400" s="239"/>
      <c r="D400" s="240"/>
      <c r="E400" s="237" t="s">
        <v>29</v>
      </c>
      <c r="F400" s="32">
        <f t="shared" si="174"/>
        <v>0</v>
      </c>
      <c r="G400" s="32"/>
      <c r="H400" s="32">
        <f t="shared" si="175"/>
        <v>0</v>
      </c>
      <c r="I400" s="221" t="e">
        <f t="shared" si="143"/>
        <v>#DIV/0!</v>
      </c>
    </row>
    <row r="401" spans="1:9" x14ac:dyDescent="0.25">
      <c r="A401" s="107"/>
      <c r="B401" s="238">
        <v>422</v>
      </c>
      <c r="C401" s="239"/>
      <c r="D401" s="240"/>
      <c r="E401" s="237" t="s">
        <v>71</v>
      </c>
      <c r="F401" s="32"/>
      <c r="G401" s="32"/>
      <c r="H401" s="32">
        <f t="shared" si="175"/>
        <v>0</v>
      </c>
      <c r="I401" s="221" t="e">
        <f t="shared" si="143"/>
        <v>#DIV/0!</v>
      </c>
    </row>
    <row r="402" spans="1:9" ht="25.5" x14ac:dyDescent="0.25">
      <c r="A402" s="107"/>
      <c r="B402" s="241">
        <v>4227</v>
      </c>
      <c r="C402" s="242"/>
      <c r="D402" s="243"/>
      <c r="E402" s="244" t="s">
        <v>167</v>
      </c>
      <c r="F402" s="34"/>
      <c r="G402" s="34"/>
      <c r="H402" s="34">
        <v>0</v>
      </c>
      <c r="I402" s="221" t="e">
        <f t="shared" si="143"/>
        <v>#DIV/0!</v>
      </c>
    </row>
    <row r="403" spans="1:9" s="35" customFormat="1" x14ac:dyDescent="0.25">
      <c r="A403" s="107"/>
      <c r="B403" s="230" t="s">
        <v>147</v>
      </c>
      <c r="C403" s="231"/>
      <c r="D403" s="232"/>
      <c r="E403" s="233" t="s">
        <v>148</v>
      </c>
      <c r="F403" s="42">
        <f t="shared" ref="F403:F404" si="176">F404</f>
        <v>300000</v>
      </c>
      <c r="G403" s="42"/>
      <c r="H403" s="42">
        <f t="shared" ref="H403:H406" si="177">H404</f>
        <v>137325.72</v>
      </c>
      <c r="I403" s="221">
        <f t="shared" si="143"/>
        <v>45.775240000000004</v>
      </c>
    </row>
    <row r="404" spans="1:9" s="35" customFormat="1" x14ac:dyDescent="0.25">
      <c r="A404" s="107"/>
      <c r="B404" s="234">
        <v>3</v>
      </c>
      <c r="C404" s="235"/>
      <c r="D404" s="236"/>
      <c r="E404" s="237" t="s">
        <v>12</v>
      </c>
      <c r="F404" s="32">
        <f t="shared" si="176"/>
        <v>300000</v>
      </c>
      <c r="G404" s="32"/>
      <c r="H404" s="32">
        <f t="shared" si="177"/>
        <v>137325.72</v>
      </c>
      <c r="I404" s="221">
        <f t="shared" si="143"/>
        <v>45.775240000000004</v>
      </c>
    </row>
    <row r="405" spans="1:9" x14ac:dyDescent="0.25">
      <c r="A405" s="107"/>
      <c r="B405" s="238">
        <v>32</v>
      </c>
      <c r="C405" s="239"/>
      <c r="D405" s="240"/>
      <c r="E405" s="237" t="s">
        <v>22</v>
      </c>
      <c r="F405" s="32">
        <v>300000</v>
      </c>
      <c r="G405" s="32"/>
      <c r="H405" s="32">
        <f t="shared" si="177"/>
        <v>137325.72</v>
      </c>
      <c r="I405" s="221">
        <f t="shared" si="143"/>
        <v>45.775240000000004</v>
      </c>
    </row>
    <row r="406" spans="1:9" s="35" customFormat="1" ht="26.25" customHeight="1" x14ac:dyDescent="0.25">
      <c r="A406" s="107"/>
      <c r="B406" s="238">
        <v>322</v>
      </c>
      <c r="C406" s="239"/>
      <c r="D406" s="240"/>
      <c r="E406" s="237" t="s">
        <v>56</v>
      </c>
      <c r="F406" s="32"/>
      <c r="G406" s="32"/>
      <c r="H406" s="32">
        <f t="shared" si="177"/>
        <v>137325.72</v>
      </c>
      <c r="I406" s="221" t="e">
        <f t="shared" si="143"/>
        <v>#DIV/0!</v>
      </c>
    </row>
    <row r="407" spans="1:9" s="35" customFormat="1" ht="15" customHeight="1" x14ac:dyDescent="0.25">
      <c r="A407" s="107"/>
      <c r="B407" s="241">
        <v>3222</v>
      </c>
      <c r="C407" s="242"/>
      <c r="D407" s="243"/>
      <c r="E407" s="244" t="s">
        <v>68</v>
      </c>
      <c r="F407" s="34"/>
      <c r="G407" s="34"/>
      <c r="H407" s="34">
        <v>137325.72</v>
      </c>
      <c r="I407" s="221" t="e">
        <f t="shared" si="143"/>
        <v>#DIV/0!</v>
      </c>
    </row>
    <row r="408" spans="1:9" s="35" customFormat="1" ht="25.5" x14ac:dyDescent="0.25">
      <c r="A408" s="107"/>
      <c r="B408" s="226" t="s">
        <v>198</v>
      </c>
      <c r="C408" s="227"/>
      <c r="D408" s="228"/>
      <c r="E408" s="229" t="s">
        <v>197</v>
      </c>
      <c r="F408" s="43">
        <f t="shared" ref="F408" si="178">F409+F414+F429+F449</f>
        <v>7000</v>
      </c>
      <c r="G408" s="43"/>
      <c r="H408" s="43">
        <f t="shared" ref="H408" si="179">H409+H414+H429+H449</f>
        <v>0</v>
      </c>
      <c r="I408" s="221">
        <f t="shared" si="143"/>
        <v>0</v>
      </c>
    </row>
    <row r="409" spans="1:9" s="35" customFormat="1" x14ac:dyDescent="0.25">
      <c r="A409" s="107"/>
      <c r="B409" s="230" t="s">
        <v>139</v>
      </c>
      <c r="C409" s="231"/>
      <c r="D409" s="232"/>
      <c r="E409" s="233" t="s">
        <v>140</v>
      </c>
      <c r="F409" s="42">
        <f t="shared" ref="F409:F411" si="180">F410</f>
        <v>0</v>
      </c>
      <c r="G409" s="42"/>
      <c r="H409" s="42">
        <f t="shared" ref="H409:H412" si="181">H410</f>
        <v>0</v>
      </c>
      <c r="I409" s="221" t="e">
        <f t="shared" si="143"/>
        <v>#DIV/0!</v>
      </c>
    </row>
    <row r="410" spans="1:9" s="35" customFormat="1" x14ac:dyDescent="0.25">
      <c r="A410" s="107"/>
      <c r="B410" s="234">
        <v>3</v>
      </c>
      <c r="C410" s="235"/>
      <c r="D410" s="236"/>
      <c r="E410" s="237" t="s">
        <v>12</v>
      </c>
      <c r="F410" s="32">
        <f t="shared" si="180"/>
        <v>0</v>
      </c>
      <c r="G410" s="32"/>
      <c r="H410" s="32">
        <f t="shared" si="181"/>
        <v>0</v>
      </c>
      <c r="I410" s="221" t="e">
        <f t="shared" si="143"/>
        <v>#DIV/0!</v>
      </c>
    </row>
    <row r="411" spans="1:9" s="107" customFormat="1" x14ac:dyDescent="0.25">
      <c r="B411" s="238">
        <v>32</v>
      </c>
      <c r="C411" s="239"/>
      <c r="D411" s="240"/>
      <c r="E411" s="237" t="s">
        <v>22</v>
      </c>
      <c r="F411" s="32">
        <f t="shared" si="180"/>
        <v>0</v>
      </c>
      <c r="G411" s="32"/>
      <c r="H411" s="32">
        <f t="shared" si="181"/>
        <v>0</v>
      </c>
      <c r="I411" s="221" t="e">
        <f t="shared" si="143"/>
        <v>#DIV/0!</v>
      </c>
    </row>
    <row r="412" spans="1:9" s="35" customFormat="1" ht="25.5" x14ac:dyDescent="0.25">
      <c r="A412" s="107"/>
      <c r="B412" s="238">
        <v>329</v>
      </c>
      <c r="C412" s="239"/>
      <c r="D412" s="240"/>
      <c r="E412" s="237" t="s">
        <v>59</v>
      </c>
      <c r="F412" s="32"/>
      <c r="G412" s="32"/>
      <c r="H412" s="32">
        <f t="shared" si="181"/>
        <v>0</v>
      </c>
      <c r="I412" s="221" t="e">
        <f t="shared" si="143"/>
        <v>#DIV/0!</v>
      </c>
    </row>
    <row r="413" spans="1:9" s="35" customFormat="1" ht="25.5" x14ac:dyDescent="0.25">
      <c r="A413" s="107"/>
      <c r="B413" s="241">
        <v>3299</v>
      </c>
      <c r="C413" s="242"/>
      <c r="D413" s="243"/>
      <c r="E413" s="244" t="s">
        <v>59</v>
      </c>
      <c r="F413" s="34"/>
      <c r="G413" s="34"/>
      <c r="H413" s="34">
        <v>0</v>
      </c>
      <c r="I413" s="221" t="e">
        <f t="shared" si="143"/>
        <v>#DIV/0!</v>
      </c>
    </row>
    <row r="414" spans="1:9" s="107" customFormat="1" x14ac:dyDescent="0.25">
      <c r="B414" s="230" t="s">
        <v>147</v>
      </c>
      <c r="C414" s="231"/>
      <c r="D414" s="232"/>
      <c r="E414" s="233" t="s">
        <v>148</v>
      </c>
      <c r="F414" s="42">
        <f t="shared" ref="F414" si="182">F415+F425</f>
        <v>0</v>
      </c>
      <c r="G414" s="42"/>
      <c r="H414" s="42">
        <f t="shared" ref="H414" si="183">H415+H425</f>
        <v>0</v>
      </c>
      <c r="I414" s="221" t="e">
        <f t="shared" si="143"/>
        <v>#DIV/0!</v>
      </c>
    </row>
    <row r="415" spans="1:9" s="35" customFormat="1" x14ac:dyDescent="0.25">
      <c r="A415" s="107"/>
      <c r="B415" s="234">
        <v>3</v>
      </c>
      <c r="C415" s="235"/>
      <c r="D415" s="236"/>
      <c r="E415" s="237" t="s">
        <v>12</v>
      </c>
      <c r="F415" s="32">
        <f t="shared" ref="F415" si="184">F416</f>
        <v>0</v>
      </c>
      <c r="G415" s="32"/>
      <c r="H415" s="32">
        <f t="shared" ref="H415" si="185">H416</f>
        <v>0</v>
      </c>
      <c r="I415" s="221" t="e">
        <f t="shared" si="143"/>
        <v>#DIV/0!</v>
      </c>
    </row>
    <row r="416" spans="1:9" x14ac:dyDescent="0.25">
      <c r="A416" s="107"/>
      <c r="B416" s="238">
        <v>32</v>
      </c>
      <c r="C416" s="239"/>
      <c r="D416" s="240"/>
      <c r="E416" s="237" t="s">
        <v>22</v>
      </c>
      <c r="F416" s="32">
        <v>0</v>
      </c>
      <c r="G416" s="32"/>
      <c r="H416" s="32">
        <f t="shared" ref="H416" si="186">H417+H419+H423</f>
        <v>0</v>
      </c>
      <c r="I416" s="221" t="e">
        <f t="shared" si="143"/>
        <v>#DIV/0!</v>
      </c>
    </row>
    <row r="417" spans="1:9" s="35" customFormat="1" ht="38.25" customHeight="1" x14ac:dyDescent="0.25">
      <c r="A417" s="107"/>
      <c r="B417" s="238">
        <v>321</v>
      </c>
      <c r="C417" s="239"/>
      <c r="D417" s="240"/>
      <c r="E417" s="237" t="s">
        <v>54</v>
      </c>
      <c r="F417" s="32"/>
      <c r="G417" s="32"/>
      <c r="H417" s="32">
        <f t="shared" ref="H417" si="187">H418</f>
        <v>0</v>
      </c>
      <c r="I417" s="221" t="e">
        <f t="shared" ref="I417:I481" si="188">H417/F417*100</f>
        <v>#DIV/0!</v>
      </c>
    </row>
    <row r="418" spans="1:9" s="35" customFormat="1" x14ac:dyDescent="0.25">
      <c r="A418" s="107"/>
      <c r="B418" s="241">
        <v>3211</v>
      </c>
      <c r="C418" s="242"/>
      <c r="D418" s="243"/>
      <c r="E418" s="244" t="s">
        <v>64</v>
      </c>
      <c r="F418" s="34"/>
      <c r="G418" s="34"/>
      <c r="H418" s="34">
        <v>0</v>
      </c>
      <c r="I418" s="221" t="e">
        <f t="shared" si="188"/>
        <v>#DIV/0!</v>
      </c>
    </row>
    <row r="419" spans="1:9" s="35" customFormat="1" x14ac:dyDescent="0.25">
      <c r="A419" s="107"/>
      <c r="B419" s="238">
        <v>323</v>
      </c>
      <c r="C419" s="239"/>
      <c r="D419" s="240"/>
      <c r="E419" s="237" t="s">
        <v>69</v>
      </c>
      <c r="F419" s="32"/>
      <c r="G419" s="32"/>
      <c r="H419" s="32">
        <f t="shared" ref="H419" si="189">H420+H421+H422</f>
        <v>0</v>
      </c>
      <c r="I419" s="221" t="e">
        <f t="shared" si="188"/>
        <v>#DIV/0!</v>
      </c>
    </row>
    <row r="420" spans="1:9" s="35" customFormat="1" ht="25.5" x14ac:dyDescent="0.25">
      <c r="A420" s="107"/>
      <c r="B420" s="241">
        <v>3231</v>
      </c>
      <c r="C420" s="242"/>
      <c r="D420" s="243"/>
      <c r="E420" s="244" t="s">
        <v>105</v>
      </c>
      <c r="F420" s="34"/>
      <c r="G420" s="34"/>
      <c r="H420" s="34">
        <v>0</v>
      </c>
      <c r="I420" s="221" t="e">
        <f t="shared" si="188"/>
        <v>#DIV/0!</v>
      </c>
    </row>
    <row r="421" spans="1:9" s="107" customFormat="1" ht="25.5" x14ac:dyDescent="0.25">
      <c r="B421" s="241">
        <v>3237</v>
      </c>
      <c r="C421" s="242"/>
      <c r="D421" s="243"/>
      <c r="E421" s="244" t="s">
        <v>70</v>
      </c>
      <c r="F421" s="34"/>
      <c r="G421" s="34"/>
      <c r="H421" s="34">
        <v>0</v>
      </c>
      <c r="I421" s="221" t="e">
        <f t="shared" si="188"/>
        <v>#DIV/0!</v>
      </c>
    </row>
    <row r="422" spans="1:9" s="35" customFormat="1" ht="15" customHeight="1" x14ac:dyDescent="0.25">
      <c r="A422" s="107"/>
      <c r="B422" s="241">
        <v>3239</v>
      </c>
      <c r="C422" s="242"/>
      <c r="D422" s="243"/>
      <c r="E422" s="244" t="s">
        <v>86</v>
      </c>
      <c r="F422" s="34"/>
      <c r="G422" s="34"/>
      <c r="H422" s="34">
        <v>0</v>
      </c>
      <c r="I422" s="221" t="e">
        <f t="shared" si="188"/>
        <v>#DIV/0!</v>
      </c>
    </row>
    <row r="423" spans="1:9" s="35" customFormat="1" ht="25.5" x14ac:dyDescent="0.25">
      <c r="A423" s="107"/>
      <c r="B423" s="238">
        <v>329</v>
      </c>
      <c r="C423" s="239"/>
      <c r="D423" s="240"/>
      <c r="E423" s="237" t="s">
        <v>59</v>
      </c>
      <c r="F423" s="32"/>
      <c r="G423" s="32"/>
      <c r="H423" s="32">
        <f t="shared" ref="H423" si="190">H424</f>
        <v>0</v>
      </c>
      <c r="I423" s="221" t="e">
        <f t="shared" si="188"/>
        <v>#DIV/0!</v>
      </c>
    </row>
    <row r="424" spans="1:9" s="35" customFormat="1" ht="25.5" x14ac:dyDescent="0.25">
      <c r="A424" s="107"/>
      <c r="B424" s="241">
        <v>3299</v>
      </c>
      <c r="C424" s="242"/>
      <c r="D424" s="243"/>
      <c r="E424" s="244" t="s">
        <v>59</v>
      </c>
      <c r="F424" s="34"/>
      <c r="G424" s="34"/>
      <c r="H424" s="34">
        <v>0</v>
      </c>
      <c r="I424" s="221" t="e">
        <f t="shared" si="188"/>
        <v>#DIV/0!</v>
      </c>
    </row>
    <row r="425" spans="1:9" s="35" customFormat="1" ht="25.5" x14ac:dyDescent="0.25">
      <c r="A425" s="107"/>
      <c r="B425" s="234">
        <v>4</v>
      </c>
      <c r="C425" s="235"/>
      <c r="D425" s="236"/>
      <c r="E425" s="237" t="s">
        <v>14</v>
      </c>
      <c r="F425" s="32">
        <v>0</v>
      </c>
      <c r="G425" s="32"/>
      <c r="H425" s="32">
        <f t="shared" ref="H425:H427" si="191">H426</f>
        <v>0</v>
      </c>
      <c r="I425" s="221" t="e">
        <f t="shared" si="188"/>
        <v>#DIV/0!</v>
      </c>
    </row>
    <row r="426" spans="1:9" ht="38.25" x14ac:dyDescent="0.25">
      <c r="A426" s="107"/>
      <c r="B426" s="238">
        <v>42</v>
      </c>
      <c r="C426" s="239"/>
      <c r="D426" s="240"/>
      <c r="E426" s="237" t="s">
        <v>29</v>
      </c>
      <c r="F426" s="32"/>
      <c r="G426" s="32"/>
      <c r="H426" s="32">
        <f t="shared" si="191"/>
        <v>0</v>
      </c>
      <c r="I426" s="221" t="e">
        <f t="shared" si="188"/>
        <v>#DIV/0!</v>
      </c>
    </row>
    <row r="427" spans="1:9" s="35" customFormat="1" x14ac:dyDescent="0.25">
      <c r="A427" s="107"/>
      <c r="B427" s="238">
        <v>422</v>
      </c>
      <c r="C427" s="239"/>
      <c r="D427" s="240"/>
      <c r="E427" s="237" t="s">
        <v>71</v>
      </c>
      <c r="F427" s="32"/>
      <c r="G427" s="32"/>
      <c r="H427" s="32">
        <f t="shared" si="191"/>
        <v>0</v>
      </c>
      <c r="I427" s="221" t="e">
        <f t="shared" si="188"/>
        <v>#DIV/0!</v>
      </c>
    </row>
    <row r="428" spans="1:9" x14ac:dyDescent="0.25">
      <c r="A428" s="107"/>
      <c r="B428" s="241">
        <v>4226</v>
      </c>
      <c r="C428" s="242"/>
      <c r="D428" s="243"/>
      <c r="E428" s="244" t="s">
        <v>155</v>
      </c>
      <c r="F428" s="34"/>
      <c r="G428" s="34"/>
      <c r="H428" s="34">
        <v>0</v>
      </c>
      <c r="I428" s="221" t="e">
        <f t="shared" si="188"/>
        <v>#DIV/0!</v>
      </c>
    </row>
    <row r="429" spans="1:9" s="35" customFormat="1" ht="25.5" customHeight="1" x14ac:dyDescent="0.25">
      <c r="A429" s="107"/>
      <c r="B429" s="230" t="s">
        <v>149</v>
      </c>
      <c r="C429" s="231"/>
      <c r="D429" s="232"/>
      <c r="E429" s="233" t="s">
        <v>150</v>
      </c>
      <c r="F429" s="42">
        <f t="shared" ref="F429" si="192">F430+F445</f>
        <v>7000</v>
      </c>
      <c r="G429" s="42"/>
      <c r="H429" s="42">
        <f t="shared" ref="H429" si="193">H430+H445</f>
        <v>0</v>
      </c>
      <c r="I429" s="221">
        <f t="shared" si="188"/>
        <v>0</v>
      </c>
    </row>
    <row r="430" spans="1:9" s="35" customFormat="1" ht="15" customHeight="1" x14ac:dyDescent="0.25">
      <c r="A430" s="107"/>
      <c r="B430" s="234">
        <v>3</v>
      </c>
      <c r="C430" s="235"/>
      <c r="D430" s="236"/>
      <c r="E430" s="237" t="s">
        <v>12</v>
      </c>
      <c r="F430" s="32">
        <f t="shared" ref="F430" si="194">F431+F434</f>
        <v>5500</v>
      </c>
      <c r="G430" s="32"/>
      <c r="H430" s="32">
        <f t="shared" ref="H430" si="195">H431+H434</f>
        <v>0</v>
      </c>
      <c r="I430" s="221">
        <f t="shared" si="188"/>
        <v>0</v>
      </c>
    </row>
    <row r="431" spans="1:9" s="35" customFormat="1" x14ac:dyDescent="0.25">
      <c r="A431" s="107"/>
      <c r="B431" s="238">
        <v>31</v>
      </c>
      <c r="C431" s="239"/>
      <c r="D431" s="240"/>
      <c r="E431" s="237" t="s">
        <v>13</v>
      </c>
      <c r="F431" s="32">
        <v>700</v>
      </c>
      <c r="G431" s="32"/>
      <c r="H431" s="32">
        <f t="shared" ref="H431:H432" si="196">H432</f>
        <v>0</v>
      </c>
      <c r="I431" s="221">
        <f t="shared" si="188"/>
        <v>0</v>
      </c>
    </row>
    <row r="432" spans="1:9" s="35" customFormat="1" ht="25.5" x14ac:dyDescent="0.25">
      <c r="A432" s="107"/>
      <c r="B432" s="238">
        <v>312</v>
      </c>
      <c r="C432" s="239"/>
      <c r="D432" s="240"/>
      <c r="E432" s="237" t="s">
        <v>51</v>
      </c>
      <c r="F432" s="32"/>
      <c r="G432" s="32"/>
      <c r="H432" s="32">
        <f t="shared" si="196"/>
        <v>0</v>
      </c>
      <c r="I432" s="221" t="e">
        <f t="shared" si="188"/>
        <v>#DIV/0!</v>
      </c>
    </row>
    <row r="433" spans="1:9" s="35" customFormat="1" x14ac:dyDescent="0.25">
      <c r="A433" s="107"/>
      <c r="B433" s="241">
        <v>3121</v>
      </c>
      <c r="C433" s="242"/>
      <c r="D433" s="243"/>
      <c r="E433" s="244" t="s">
        <v>51</v>
      </c>
      <c r="F433" s="34"/>
      <c r="G433" s="34"/>
      <c r="H433" s="34">
        <v>0</v>
      </c>
      <c r="I433" s="221" t="e">
        <f t="shared" si="188"/>
        <v>#DIV/0!</v>
      </c>
    </row>
    <row r="434" spans="1:9" x14ac:dyDescent="0.25">
      <c r="A434" s="107"/>
      <c r="B434" s="238">
        <v>32</v>
      </c>
      <c r="C434" s="239"/>
      <c r="D434" s="240"/>
      <c r="E434" s="237" t="s">
        <v>22</v>
      </c>
      <c r="F434" s="32">
        <v>4800</v>
      </c>
      <c r="G434" s="32"/>
      <c r="H434" s="32">
        <f t="shared" ref="H434" si="197">H435+H438+H440+H443</f>
        <v>0</v>
      </c>
      <c r="I434" s="221">
        <f t="shared" si="188"/>
        <v>0</v>
      </c>
    </row>
    <row r="435" spans="1:9" s="35" customFormat="1" ht="25.5" x14ac:dyDescent="0.25">
      <c r="A435" s="107"/>
      <c r="B435" s="238">
        <v>321</v>
      </c>
      <c r="C435" s="239"/>
      <c r="D435" s="240"/>
      <c r="E435" s="237" t="s">
        <v>54</v>
      </c>
      <c r="F435" s="32"/>
      <c r="G435" s="32"/>
      <c r="H435" s="32">
        <f t="shared" ref="H435" si="198">H436+H437</f>
        <v>0</v>
      </c>
      <c r="I435" s="221" t="e">
        <f t="shared" si="188"/>
        <v>#DIV/0!</v>
      </c>
    </row>
    <row r="436" spans="1:9" s="35" customFormat="1" x14ac:dyDescent="0.25">
      <c r="A436" s="107"/>
      <c r="B436" s="241">
        <v>3211</v>
      </c>
      <c r="C436" s="242"/>
      <c r="D436" s="243"/>
      <c r="E436" s="244" t="s">
        <v>64</v>
      </c>
      <c r="F436" s="34"/>
      <c r="G436" s="34"/>
      <c r="H436" s="34">
        <v>0</v>
      </c>
      <c r="I436" s="221" t="e">
        <f t="shared" si="188"/>
        <v>#DIV/0!</v>
      </c>
    </row>
    <row r="437" spans="1:9" s="35" customFormat="1" ht="25.5" x14ac:dyDescent="0.25">
      <c r="A437" s="107"/>
      <c r="B437" s="241">
        <v>3213</v>
      </c>
      <c r="C437" s="242"/>
      <c r="D437" s="243"/>
      <c r="E437" s="244" t="s">
        <v>65</v>
      </c>
      <c r="F437" s="34"/>
      <c r="G437" s="34"/>
      <c r="H437" s="34">
        <v>0</v>
      </c>
      <c r="I437" s="221" t="e">
        <f t="shared" si="188"/>
        <v>#DIV/0!</v>
      </c>
    </row>
    <row r="438" spans="1:9" s="107" customFormat="1" ht="25.5" x14ac:dyDescent="0.25">
      <c r="B438" s="238">
        <v>322</v>
      </c>
      <c r="C438" s="239"/>
      <c r="D438" s="240"/>
      <c r="E438" s="237" t="s">
        <v>56</v>
      </c>
      <c r="F438" s="32"/>
      <c r="G438" s="32"/>
      <c r="H438" s="32">
        <f t="shared" ref="H438" si="199">H439</f>
        <v>0</v>
      </c>
      <c r="I438" s="221" t="e">
        <f t="shared" si="188"/>
        <v>#DIV/0!</v>
      </c>
    </row>
    <row r="439" spans="1:9" s="35" customFormat="1" ht="25.5" customHeight="1" x14ac:dyDescent="0.25">
      <c r="A439" s="107"/>
      <c r="B439" s="241">
        <v>3227</v>
      </c>
      <c r="C439" s="242"/>
      <c r="D439" s="243"/>
      <c r="E439" s="244" t="s">
        <v>104</v>
      </c>
      <c r="F439" s="34"/>
      <c r="G439" s="34"/>
      <c r="H439" s="34">
        <v>0</v>
      </c>
      <c r="I439" s="221" t="e">
        <f t="shared" si="188"/>
        <v>#DIV/0!</v>
      </c>
    </row>
    <row r="440" spans="1:9" s="35" customFormat="1" x14ac:dyDescent="0.25">
      <c r="A440" s="107"/>
      <c r="B440" s="238">
        <v>323</v>
      </c>
      <c r="C440" s="239"/>
      <c r="D440" s="240"/>
      <c r="E440" s="237" t="s">
        <v>69</v>
      </c>
      <c r="F440" s="32"/>
      <c r="G440" s="32"/>
      <c r="H440" s="32">
        <f t="shared" ref="H440" si="200">H441+H442</f>
        <v>0</v>
      </c>
      <c r="I440" s="221" t="e">
        <f t="shared" si="188"/>
        <v>#DIV/0!</v>
      </c>
    </row>
    <row r="441" spans="1:9" s="35" customFormat="1" ht="25.5" x14ac:dyDescent="0.25">
      <c r="A441" s="107"/>
      <c r="B441" s="241">
        <v>3237</v>
      </c>
      <c r="C441" s="242"/>
      <c r="D441" s="243"/>
      <c r="E441" s="244" t="s">
        <v>70</v>
      </c>
      <c r="F441" s="34"/>
      <c r="G441" s="34"/>
      <c r="H441" s="34">
        <v>0</v>
      </c>
      <c r="I441" s="221" t="e">
        <f t="shared" si="188"/>
        <v>#DIV/0!</v>
      </c>
    </row>
    <row r="442" spans="1:9" s="35" customFormat="1" x14ac:dyDescent="0.25">
      <c r="A442" s="107"/>
      <c r="B442" s="241">
        <v>3239</v>
      </c>
      <c r="C442" s="242"/>
      <c r="D442" s="243"/>
      <c r="E442" s="244" t="s">
        <v>86</v>
      </c>
      <c r="F442" s="34"/>
      <c r="G442" s="34"/>
      <c r="H442" s="34">
        <v>0</v>
      </c>
      <c r="I442" s="221" t="e">
        <f t="shared" si="188"/>
        <v>#DIV/0!</v>
      </c>
    </row>
    <row r="443" spans="1:9" s="107" customFormat="1" ht="25.5" x14ac:dyDescent="0.25">
      <c r="B443" s="238">
        <v>329</v>
      </c>
      <c r="C443" s="239"/>
      <c r="D443" s="240"/>
      <c r="E443" s="237" t="s">
        <v>59</v>
      </c>
      <c r="F443" s="32"/>
      <c r="G443" s="32"/>
      <c r="H443" s="32">
        <f t="shared" ref="H443" si="201">H444</f>
        <v>0</v>
      </c>
      <c r="I443" s="221" t="e">
        <f t="shared" si="188"/>
        <v>#DIV/0!</v>
      </c>
    </row>
    <row r="444" spans="1:9" s="35" customFormat="1" ht="25.5" x14ac:dyDescent="0.25">
      <c r="A444" s="107"/>
      <c r="B444" s="241">
        <v>3299</v>
      </c>
      <c r="C444" s="242"/>
      <c r="D444" s="243"/>
      <c r="E444" s="244" t="s">
        <v>59</v>
      </c>
      <c r="F444" s="34"/>
      <c r="G444" s="34"/>
      <c r="H444" s="34">
        <v>0</v>
      </c>
      <c r="I444" s="221" t="e">
        <f t="shared" si="188"/>
        <v>#DIV/0!</v>
      </c>
    </row>
    <row r="445" spans="1:9" s="107" customFormat="1" ht="25.5" x14ac:dyDescent="0.25">
      <c r="B445" s="234">
        <v>4</v>
      </c>
      <c r="C445" s="235"/>
      <c r="D445" s="236"/>
      <c r="E445" s="237" t="s">
        <v>14</v>
      </c>
      <c r="F445" s="32">
        <f t="shared" ref="F445" si="202">F446</f>
        <v>1500</v>
      </c>
      <c r="G445" s="32"/>
      <c r="H445" s="32">
        <f t="shared" ref="H445:H447" si="203">H446</f>
        <v>0</v>
      </c>
      <c r="I445" s="221">
        <f t="shared" si="188"/>
        <v>0</v>
      </c>
    </row>
    <row r="446" spans="1:9" s="35" customFormat="1" ht="38.25" x14ac:dyDescent="0.25">
      <c r="A446" s="107"/>
      <c r="B446" s="238">
        <v>42</v>
      </c>
      <c r="C446" s="239"/>
      <c r="D446" s="240"/>
      <c r="E446" s="237" t="s">
        <v>29</v>
      </c>
      <c r="F446" s="32">
        <v>1500</v>
      </c>
      <c r="G446" s="32"/>
      <c r="H446" s="32">
        <f t="shared" si="203"/>
        <v>0</v>
      </c>
      <c r="I446" s="221">
        <f t="shared" si="188"/>
        <v>0</v>
      </c>
    </row>
    <row r="447" spans="1:9" s="35" customFormat="1" x14ac:dyDescent="0.25">
      <c r="A447" s="107"/>
      <c r="B447" s="238">
        <v>422</v>
      </c>
      <c r="C447" s="239"/>
      <c r="D447" s="240"/>
      <c r="E447" s="237" t="s">
        <v>71</v>
      </c>
      <c r="F447" s="32"/>
      <c r="G447" s="32"/>
      <c r="H447" s="32">
        <f t="shared" si="203"/>
        <v>0</v>
      </c>
      <c r="I447" s="221" t="e">
        <f t="shared" si="188"/>
        <v>#DIV/0!</v>
      </c>
    </row>
    <row r="448" spans="1:9" s="35" customFormat="1" x14ac:dyDescent="0.25">
      <c r="A448" s="107"/>
      <c r="B448" s="241">
        <v>4226</v>
      </c>
      <c r="C448" s="242"/>
      <c r="D448" s="243"/>
      <c r="E448" s="244" t="s">
        <v>155</v>
      </c>
      <c r="F448" s="34"/>
      <c r="G448" s="34"/>
      <c r="H448" s="34">
        <v>0</v>
      </c>
      <c r="I448" s="221" t="e">
        <f t="shared" si="188"/>
        <v>#DIV/0!</v>
      </c>
    </row>
    <row r="449" spans="1:9" s="107" customFormat="1" ht="25.5" x14ac:dyDescent="0.25">
      <c r="B449" s="230" t="s">
        <v>177</v>
      </c>
      <c r="C449" s="231"/>
      <c r="D449" s="232"/>
      <c r="E449" s="233" t="s">
        <v>176</v>
      </c>
      <c r="F449" s="42">
        <f t="shared" ref="F449:F450" si="204">F450</f>
        <v>0</v>
      </c>
      <c r="G449" s="42"/>
      <c r="H449" s="42">
        <f t="shared" ref="H449:H450" si="205">H450</f>
        <v>0</v>
      </c>
      <c r="I449" s="221" t="e">
        <f t="shared" si="188"/>
        <v>#DIV/0!</v>
      </c>
    </row>
    <row r="450" spans="1:9" s="35" customFormat="1" ht="15" customHeight="1" x14ac:dyDescent="0.25">
      <c r="A450" s="107"/>
      <c r="B450" s="234">
        <v>3</v>
      </c>
      <c r="C450" s="235"/>
      <c r="D450" s="236"/>
      <c r="E450" s="237" t="s">
        <v>12</v>
      </c>
      <c r="F450" s="32">
        <f t="shared" si="204"/>
        <v>0</v>
      </c>
      <c r="G450" s="32"/>
      <c r="H450" s="32">
        <f t="shared" si="205"/>
        <v>0</v>
      </c>
      <c r="I450" s="221" t="e">
        <f t="shared" si="188"/>
        <v>#DIV/0!</v>
      </c>
    </row>
    <row r="451" spans="1:9" s="35" customFormat="1" ht="15" customHeight="1" x14ac:dyDescent="0.25">
      <c r="A451" s="107"/>
      <c r="B451" s="238">
        <v>32</v>
      </c>
      <c r="C451" s="239"/>
      <c r="D451" s="240"/>
      <c r="E451" s="237" t="s">
        <v>22</v>
      </c>
      <c r="F451" s="32">
        <v>0</v>
      </c>
      <c r="G451" s="32"/>
      <c r="H451" s="32">
        <f t="shared" ref="H451" si="206">H452+H454+H456</f>
        <v>0</v>
      </c>
      <c r="I451" s="221" t="e">
        <f t="shared" si="188"/>
        <v>#DIV/0!</v>
      </c>
    </row>
    <row r="452" spans="1:9" s="35" customFormat="1" ht="25.5" x14ac:dyDescent="0.25">
      <c r="A452" s="107"/>
      <c r="B452" s="238">
        <v>321</v>
      </c>
      <c r="C452" s="239"/>
      <c r="D452" s="240"/>
      <c r="E452" s="237" t="s">
        <v>54</v>
      </c>
      <c r="F452" s="32"/>
      <c r="G452" s="32"/>
      <c r="H452" s="32">
        <f t="shared" ref="H452" si="207">H453</f>
        <v>0</v>
      </c>
      <c r="I452" s="221" t="e">
        <f t="shared" si="188"/>
        <v>#DIV/0!</v>
      </c>
    </row>
    <row r="453" spans="1:9" s="35" customFormat="1" x14ac:dyDescent="0.25">
      <c r="A453" s="107"/>
      <c r="B453" s="241">
        <v>3211</v>
      </c>
      <c r="C453" s="242"/>
      <c r="D453" s="243"/>
      <c r="E453" s="244" t="s">
        <v>64</v>
      </c>
      <c r="F453" s="34"/>
      <c r="G453" s="34"/>
      <c r="H453" s="34">
        <v>0</v>
      </c>
      <c r="I453" s="221" t="e">
        <f t="shared" si="188"/>
        <v>#DIV/0!</v>
      </c>
    </row>
    <row r="454" spans="1:9" s="35" customFormat="1" x14ac:dyDescent="0.25">
      <c r="A454" s="107"/>
      <c r="B454" s="238">
        <v>323</v>
      </c>
      <c r="C454" s="239"/>
      <c r="D454" s="240"/>
      <c r="E454" s="237" t="s">
        <v>69</v>
      </c>
      <c r="F454" s="32"/>
      <c r="G454" s="32"/>
      <c r="H454" s="32">
        <f t="shared" ref="H454" si="208">H455</f>
        <v>0</v>
      </c>
      <c r="I454" s="221" t="e">
        <f t="shared" si="188"/>
        <v>#DIV/0!</v>
      </c>
    </row>
    <row r="455" spans="1:9" x14ac:dyDescent="0.25">
      <c r="A455" s="107"/>
      <c r="B455" s="241">
        <v>3239</v>
      </c>
      <c r="C455" s="242"/>
      <c r="D455" s="243"/>
      <c r="E455" s="244" t="s">
        <v>86</v>
      </c>
      <c r="F455" s="34"/>
      <c r="G455" s="34"/>
      <c r="H455" s="34">
        <v>0</v>
      </c>
      <c r="I455" s="221" t="e">
        <f t="shared" si="188"/>
        <v>#DIV/0!</v>
      </c>
    </row>
    <row r="456" spans="1:9" ht="25.5" x14ac:dyDescent="0.25">
      <c r="A456" s="107"/>
      <c r="B456" s="238">
        <v>329</v>
      </c>
      <c r="C456" s="239"/>
      <c r="D456" s="240"/>
      <c r="E456" s="237" t="s">
        <v>59</v>
      </c>
      <c r="F456" s="32"/>
      <c r="G456" s="32"/>
      <c r="H456" s="32">
        <f t="shared" ref="H456" si="209">H457</f>
        <v>0</v>
      </c>
      <c r="I456" s="221" t="e">
        <f t="shared" si="188"/>
        <v>#DIV/0!</v>
      </c>
    </row>
    <row r="457" spans="1:9" ht="25.5" x14ac:dyDescent="0.25">
      <c r="A457" s="107"/>
      <c r="B457" s="241">
        <v>3299</v>
      </c>
      <c r="C457" s="242"/>
      <c r="D457" s="243"/>
      <c r="E457" s="244" t="s">
        <v>59</v>
      </c>
      <c r="F457" s="34"/>
      <c r="G457" s="34"/>
      <c r="H457" s="34">
        <v>0</v>
      </c>
      <c r="I457" s="221" t="e">
        <f t="shared" si="188"/>
        <v>#DIV/0!</v>
      </c>
    </row>
    <row r="458" spans="1:9" x14ac:dyDescent="0.25">
      <c r="A458" s="107"/>
      <c r="B458" s="226" t="s">
        <v>156</v>
      </c>
      <c r="C458" s="227"/>
      <c r="D458" s="228"/>
      <c r="E458" s="229" t="s">
        <v>120</v>
      </c>
      <c r="F458" s="43">
        <f t="shared" ref="F458:F461" si="210">F459</f>
        <v>0</v>
      </c>
      <c r="G458" s="43"/>
      <c r="H458" s="43">
        <f t="shared" ref="H458:H462" si="211">H459</f>
        <v>0</v>
      </c>
      <c r="I458" s="221" t="e">
        <f t="shared" si="188"/>
        <v>#DIV/0!</v>
      </c>
    </row>
    <row r="459" spans="1:9" x14ac:dyDescent="0.25">
      <c r="A459" s="107"/>
      <c r="B459" s="230" t="s">
        <v>147</v>
      </c>
      <c r="C459" s="231"/>
      <c r="D459" s="232"/>
      <c r="E459" s="233" t="s">
        <v>148</v>
      </c>
      <c r="F459" s="42">
        <f t="shared" si="210"/>
        <v>0</v>
      </c>
      <c r="G459" s="42"/>
      <c r="H459" s="42">
        <f t="shared" si="211"/>
        <v>0</v>
      </c>
      <c r="I459" s="221" t="e">
        <f t="shared" si="188"/>
        <v>#DIV/0!</v>
      </c>
    </row>
    <row r="460" spans="1:9" s="35" customFormat="1" x14ac:dyDescent="0.25">
      <c r="A460" s="107"/>
      <c r="B460" s="234">
        <v>3</v>
      </c>
      <c r="C460" s="235"/>
      <c r="D460" s="236"/>
      <c r="E460" s="237" t="s">
        <v>12</v>
      </c>
      <c r="F460" s="32">
        <f t="shared" si="210"/>
        <v>0</v>
      </c>
      <c r="G460" s="32"/>
      <c r="H460" s="32">
        <f t="shared" si="211"/>
        <v>0</v>
      </c>
      <c r="I460" s="221" t="e">
        <f t="shared" si="188"/>
        <v>#DIV/0!</v>
      </c>
    </row>
    <row r="461" spans="1:9" x14ac:dyDescent="0.25">
      <c r="A461" s="107"/>
      <c r="B461" s="238">
        <v>32</v>
      </c>
      <c r="C461" s="239"/>
      <c r="D461" s="240"/>
      <c r="E461" s="237" t="s">
        <v>22</v>
      </c>
      <c r="F461" s="32">
        <f t="shared" si="210"/>
        <v>0</v>
      </c>
      <c r="G461" s="32"/>
      <c r="H461" s="32">
        <f t="shared" si="211"/>
        <v>0</v>
      </c>
      <c r="I461" s="221" t="e">
        <f t="shared" si="188"/>
        <v>#DIV/0!</v>
      </c>
    </row>
    <row r="462" spans="1:9" s="35" customFormat="1" ht="38.25" customHeight="1" x14ac:dyDescent="0.25">
      <c r="A462" s="107"/>
      <c r="B462" s="238">
        <v>329</v>
      </c>
      <c r="C462" s="239"/>
      <c r="D462" s="240"/>
      <c r="E462" s="237" t="s">
        <v>59</v>
      </c>
      <c r="F462" s="32"/>
      <c r="G462" s="32"/>
      <c r="H462" s="32">
        <f t="shared" si="211"/>
        <v>0</v>
      </c>
      <c r="I462" s="221" t="e">
        <f t="shared" si="188"/>
        <v>#DIV/0!</v>
      </c>
    </row>
    <row r="463" spans="1:9" s="35" customFormat="1" ht="25.5" x14ac:dyDescent="0.25">
      <c r="A463" s="107"/>
      <c r="B463" s="241">
        <v>3299</v>
      </c>
      <c r="C463" s="242"/>
      <c r="D463" s="243"/>
      <c r="E463" s="244" t="s">
        <v>59</v>
      </c>
      <c r="F463" s="34"/>
      <c r="G463" s="34"/>
      <c r="H463" s="34">
        <v>0</v>
      </c>
      <c r="I463" s="221" t="e">
        <f t="shared" si="188"/>
        <v>#DIV/0!</v>
      </c>
    </row>
    <row r="464" spans="1:9" s="35" customFormat="1" x14ac:dyDescent="0.25">
      <c r="A464" s="107"/>
      <c r="B464" s="226" t="s">
        <v>121</v>
      </c>
      <c r="C464" s="227"/>
      <c r="D464" s="228"/>
      <c r="E464" s="229" t="s">
        <v>157</v>
      </c>
      <c r="F464" s="43">
        <f t="shared" ref="F464" si="212">F465+F483+F488+F493</f>
        <v>405000</v>
      </c>
      <c r="G464" s="43"/>
      <c r="H464" s="43">
        <f t="shared" ref="H464" si="213">H465+H483+H488+H493</f>
        <v>240658.69999999998</v>
      </c>
      <c r="I464" s="221">
        <f t="shared" si="188"/>
        <v>59.421901234567898</v>
      </c>
    </row>
    <row r="465" spans="1:9" s="35" customFormat="1" ht="25.5" x14ac:dyDescent="0.25">
      <c r="A465" s="107"/>
      <c r="B465" s="230" t="s">
        <v>143</v>
      </c>
      <c r="C465" s="231"/>
      <c r="D465" s="232"/>
      <c r="E465" s="233" t="s">
        <v>144</v>
      </c>
      <c r="F465" s="42">
        <f t="shared" ref="F465" si="214">F466+F478</f>
        <v>105000</v>
      </c>
      <c r="G465" s="42"/>
      <c r="H465" s="42">
        <f t="shared" ref="H465" si="215">H466+H478</f>
        <v>76073.119999999995</v>
      </c>
      <c r="I465" s="221">
        <f t="shared" si="188"/>
        <v>72.45059047619047</v>
      </c>
    </row>
    <row r="466" spans="1:9" x14ac:dyDescent="0.25">
      <c r="A466" s="107"/>
      <c r="B466" s="234">
        <v>3</v>
      </c>
      <c r="C466" s="235"/>
      <c r="D466" s="236"/>
      <c r="E466" s="237" t="s">
        <v>12</v>
      </c>
      <c r="F466" s="32">
        <f t="shared" ref="F466" si="216">F467</f>
        <v>105000</v>
      </c>
      <c r="G466" s="32"/>
      <c r="H466" s="32">
        <f t="shared" ref="H466" si="217">H467</f>
        <v>76073.119999999995</v>
      </c>
      <c r="I466" s="221">
        <f t="shared" si="188"/>
        <v>72.45059047619047</v>
      </c>
    </row>
    <row r="467" spans="1:9" s="35" customFormat="1" ht="15" customHeight="1" x14ac:dyDescent="0.25">
      <c r="A467" s="107"/>
      <c r="B467" s="238">
        <v>32</v>
      </c>
      <c r="C467" s="239"/>
      <c r="D467" s="240"/>
      <c r="E467" s="237" t="s">
        <v>22</v>
      </c>
      <c r="F467" s="32">
        <v>105000</v>
      </c>
      <c r="G467" s="32"/>
      <c r="H467" s="32">
        <f t="shared" ref="H467" si="218">H468+H470+H475</f>
        <v>76073.119999999995</v>
      </c>
      <c r="I467" s="221">
        <f t="shared" si="188"/>
        <v>72.45059047619047</v>
      </c>
    </row>
    <row r="468" spans="1:9" s="35" customFormat="1" ht="25.5" x14ac:dyDescent="0.25">
      <c r="A468" s="107"/>
      <c r="B468" s="238">
        <v>321</v>
      </c>
      <c r="C468" s="239"/>
      <c r="D468" s="240"/>
      <c r="E468" s="237" t="s">
        <v>54</v>
      </c>
      <c r="F468" s="32"/>
      <c r="G468" s="32"/>
      <c r="H468" s="32">
        <f t="shared" ref="H468" si="219">H469</f>
        <v>0</v>
      </c>
      <c r="I468" s="221" t="e">
        <f t="shared" si="188"/>
        <v>#DIV/0!</v>
      </c>
    </row>
    <row r="469" spans="1:9" s="35" customFormat="1" x14ac:dyDescent="0.25">
      <c r="A469" s="107"/>
      <c r="B469" s="241">
        <v>3211</v>
      </c>
      <c r="C469" s="242"/>
      <c r="D469" s="243"/>
      <c r="E469" s="244" t="s">
        <v>64</v>
      </c>
      <c r="F469" s="34"/>
      <c r="G469" s="34"/>
      <c r="H469" s="34">
        <v>0</v>
      </c>
      <c r="I469" s="221" t="e">
        <f t="shared" si="188"/>
        <v>#DIV/0!</v>
      </c>
    </row>
    <row r="470" spans="1:9" s="35" customFormat="1" ht="25.5" x14ac:dyDescent="0.25">
      <c r="A470" s="107"/>
      <c r="B470" s="238">
        <v>322</v>
      </c>
      <c r="C470" s="239"/>
      <c r="D470" s="240"/>
      <c r="E470" s="237" t="s">
        <v>56</v>
      </c>
      <c r="F470" s="32"/>
      <c r="G470" s="32"/>
      <c r="H470" s="32">
        <f t="shared" ref="H470" si="220">H471+H472+H473+H474</f>
        <v>76073.119999999995</v>
      </c>
      <c r="I470" s="221" t="e">
        <f t="shared" si="188"/>
        <v>#DIV/0!</v>
      </c>
    </row>
    <row r="471" spans="1:9" ht="25.5" x14ac:dyDescent="0.25">
      <c r="A471" s="107"/>
      <c r="B471" s="241">
        <v>3221</v>
      </c>
      <c r="C471" s="242"/>
      <c r="D471" s="243"/>
      <c r="E471" s="244" t="s">
        <v>102</v>
      </c>
      <c r="F471" s="34"/>
      <c r="G471" s="34"/>
      <c r="H471" s="34">
        <v>1850</v>
      </c>
      <c r="I471" s="221" t="e">
        <f t="shared" si="188"/>
        <v>#DIV/0!</v>
      </c>
    </row>
    <row r="472" spans="1:9" s="35" customFormat="1" ht="15" customHeight="1" x14ac:dyDescent="0.25">
      <c r="A472" s="107"/>
      <c r="B472" s="241">
        <v>3222</v>
      </c>
      <c r="C472" s="242"/>
      <c r="D472" s="243"/>
      <c r="E472" s="244" t="s">
        <v>68</v>
      </c>
      <c r="F472" s="34"/>
      <c r="G472" s="34"/>
      <c r="H472" s="34">
        <v>74223.12</v>
      </c>
      <c r="I472" s="221" t="e">
        <f t="shared" si="188"/>
        <v>#DIV/0!</v>
      </c>
    </row>
    <row r="473" spans="1:9" s="35" customFormat="1" x14ac:dyDescent="0.25">
      <c r="A473" s="107"/>
      <c r="B473" s="241">
        <v>3223</v>
      </c>
      <c r="C473" s="242"/>
      <c r="D473" s="243"/>
      <c r="E473" s="244" t="s">
        <v>79</v>
      </c>
      <c r="F473" s="34"/>
      <c r="G473" s="34"/>
      <c r="H473" s="34">
        <v>0</v>
      </c>
      <c r="I473" s="221" t="e">
        <f t="shared" si="188"/>
        <v>#DIV/0!</v>
      </c>
    </row>
    <row r="474" spans="1:9" s="35" customFormat="1" x14ac:dyDescent="0.25">
      <c r="A474" s="107"/>
      <c r="B474" s="241">
        <v>3225</v>
      </c>
      <c r="C474" s="242"/>
      <c r="D474" s="243"/>
      <c r="E474" s="244" t="s">
        <v>103</v>
      </c>
      <c r="F474" s="34"/>
      <c r="G474" s="34"/>
      <c r="H474" s="34">
        <v>0</v>
      </c>
      <c r="I474" s="221" t="e">
        <f t="shared" si="188"/>
        <v>#DIV/0!</v>
      </c>
    </row>
    <row r="475" spans="1:9" s="35" customFormat="1" x14ac:dyDescent="0.25">
      <c r="A475" s="107"/>
      <c r="B475" s="238">
        <v>323</v>
      </c>
      <c r="C475" s="239"/>
      <c r="D475" s="240"/>
      <c r="E475" s="237" t="s">
        <v>69</v>
      </c>
      <c r="F475" s="32"/>
      <c r="G475" s="32"/>
      <c r="H475" s="32">
        <f t="shared" ref="H475" si="221">H477</f>
        <v>0</v>
      </c>
      <c r="I475" s="221" t="e">
        <f t="shared" si="188"/>
        <v>#DIV/0!</v>
      </c>
    </row>
    <row r="476" spans="1:9" ht="25.5" x14ac:dyDescent="0.25">
      <c r="A476" s="107"/>
      <c r="B476" s="241">
        <v>3236</v>
      </c>
      <c r="C476" s="242"/>
      <c r="D476" s="243"/>
      <c r="E476" s="244" t="s">
        <v>84</v>
      </c>
      <c r="F476" s="34"/>
      <c r="G476" s="34"/>
      <c r="H476" s="34">
        <v>0</v>
      </c>
      <c r="I476" s="221"/>
    </row>
    <row r="477" spans="1:9" s="35" customFormat="1" ht="25.5" customHeight="1" x14ac:dyDescent="0.25">
      <c r="A477" s="107"/>
      <c r="B477" s="241">
        <v>3239</v>
      </c>
      <c r="C477" s="242"/>
      <c r="D477" s="243"/>
      <c r="E477" s="244" t="s">
        <v>86</v>
      </c>
      <c r="F477" s="34"/>
      <c r="G477" s="34"/>
      <c r="H477" s="34">
        <v>0</v>
      </c>
      <c r="I477" s="221" t="e">
        <f t="shared" si="188"/>
        <v>#DIV/0!</v>
      </c>
    </row>
    <row r="478" spans="1:9" s="35" customFormat="1" ht="15" customHeight="1" x14ac:dyDescent="0.25">
      <c r="A478" s="107"/>
      <c r="B478" s="234">
        <v>4</v>
      </c>
      <c r="C478" s="235"/>
      <c r="D478" s="236"/>
      <c r="E478" s="237" t="s">
        <v>14</v>
      </c>
      <c r="F478" s="32">
        <f t="shared" ref="F478" si="222">F479</f>
        <v>0</v>
      </c>
      <c r="G478" s="32"/>
      <c r="H478" s="32">
        <f t="shared" ref="H478:H479" si="223">H479</f>
        <v>0</v>
      </c>
      <c r="I478" s="221" t="e">
        <f t="shared" si="188"/>
        <v>#DIV/0!</v>
      </c>
    </row>
    <row r="479" spans="1:9" s="35" customFormat="1" ht="38.25" x14ac:dyDescent="0.25">
      <c r="A479" s="107"/>
      <c r="B479" s="238">
        <v>42</v>
      </c>
      <c r="C479" s="239"/>
      <c r="D479" s="240"/>
      <c r="E479" s="237" t="s">
        <v>29</v>
      </c>
      <c r="F479" s="32">
        <v>0</v>
      </c>
      <c r="G479" s="32"/>
      <c r="H479" s="32">
        <f t="shared" si="223"/>
        <v>0</v>
      </c>
      <c r="I479" s="221" t="e">
        <f t="shared" si="188"/>
        <v>#DIV/0!</v>
      </c>
    </row>
    <row r="480" spans="1:9" s="35" customFormat="1" x14ac:dyDescent="0.25">
      <c r="A480" s="107"/>
      <c r="B480" s="238">
        <v>422</v>
      </c>
      <c r="C480" s="239"/>
      <c r="D480" s="240"/>
      <c r="E480" s="237" t="s">
        <v>71</v>
      </c>
      <c r="F480" s="32"/>
      <c r="G480" s="32"/>
      <c r="H480" s="32">
        <f>H481+H482</f>
        <v>0</v>
      </c>
      <c r="I480" s="221" t="e">
        <f t="shared" si="188"/>
        <v>#DIV/0!</v>
      </c>
    </row>
    <row r="481" spans="1:9" s="35" customFormat="1" ht="25.5" x14ac:dyDescent="0.25">
      <c r="A481" s="107"/>
      <c r="B481" s="241">
        <v>4227</v>
      </c>
      <c r="C481" s="242"/>
      <c r="D481" s="243"/>
      <c r="E481" s="244" t="s">
        <v>167</v>
      </c>
      <c r="F481" s="34"/>
      <c r="G481" s="34"/>
      <c r="H481" s="34">
        <v>0</v>
      </c>
      <c r="I481" s="221" t="e">
        <f t="shared" si="188"/>
        <v>#DIV/0!</v>
      </c>
    </row>
    <row r="482" spans="1:9" ht="25.5" x14ac:dyDescent="0.25">
      <c r="A482" s="107"/>
      <c r="B482" s="241">
        <v>4227</v>
      </c>
      <c r="C482" s="242"/>
      <c r="D482" s="243"/>
      <c r="E482" s="244" t="s">
        <v>167</v>
      </c>
      <c r="F482" s="34"/>
      <c r="G482" s="34"/>
      <c r="H482" s="34">
        <v>0</v>
      </c>
      <c r="I482" s="221" t="e">
        <f t="shared" ref="I482:I560" si="224">H482/F482*100</f>
        <v>#DIV/0!</v>
      </c>
    </row>
    <row r="483" spans="1:9" s="35" customFormat="1" ht="38.25" customHeight="1" x14ac:dyDescent="0.25">
      <c r="A483" s="107"/>
      <c r="B483" s="230" t="s">
        <v>153</v>
      </c>
      <c r="C483" s="231"/>
      <c r="D483" s="232"/>
      <c r="E483" s="233" t="s">
        <v>154</v>
      </c>
      <c r="F483" s="42">
        <f t="shared" ref="F483:F484" si="225">F484</f>
        <v>0</v>
      </c>
      <c r="G483" s="42"/>
      <c r="H483" s="42">
        <f t="shared" ref="H483:H486" si="226">H484</f>
        <v>0</v>
      </c>
      <c r="I483" s="221" t="e">
        <f t="shared" si="224"/>
        <v>#DIV/0!</v>
      </c>
    </row>
    <row r="484" spans="1:9" s="35" customFormat="1" x14ac:dyDescent="0.25">
      <c r="A484" s="107"/>
      <c r="B484" s="234">
        <v>3</v>
      </c>
      <c r="C484" s="235"/>
      <c r="D484" s="236"/>
      <c r="E484" s="237" t="s">
        <v>12</v>
      </c>
      <c r="F484" s="32">
        <f t="shared" si="225"/>
        <v>0</v>
      </c>
      <c r="G484" s="32"/>
      <c r="H484" s="32">
        <f t="shared" si="226"/>
        <v>0</v>
      </c>
      <c r="I484" s="221" t="e">
        <f t="shared" si="224"/>
        <v>#DIV/0!</v>
      </c>
    </row>
    <row r="485" spans="1:9" s="35" customFormat="1" x14ac:dyDescent="0.25">
      <c r="A485" s="107"/>
      <c r="B485" s="238">
        <v>32</v>
      </c>
      <c r="C485" s="239"/>
      <c r="D485" s="240"/>
      <c r="E485" s="237" t="s">
        <v>22</v>
      </c>
      <c r="F485" s="32">
        <v>0</v>
      </c>
      <c r="G485" s="32"/>
      <c r="H485" s="32">
        <f t="shared" si="226"/>
        <v>0</v>
      </c>
      <c r="I485" s="221" t="e">
        <f t="shared" si="224"/>
        <v>#DIV/0!</v>
      </c>
    </row>
    <row r="486" spans="1:9" s="35" customFormat="1" ht="25.5" x14ac:dyDescent="0.25">
      <c r="A486" s="107"/>
      <c r="B486" s="238">
        <v>322</v>
      </c>
      <c r="C486" s="239"/>
      <c r="D486" s="240"/>
      <c r="E486" s="237" t="s">
        <v>56</v>
      </c>
      <c r="F486" s="32"/>
      <c r="G486" s="32"/>
      <c r="H486" s="32">
        <f t="shared" si="226"/>
        <v>0</v>
      </c>
      <c r="I486" s="221" t="e">
        <f t="shared" si="224"/>
        <v>#DIV/0!</v>
      </c>
    </row>
    <row r="487" spans="1:9" x14ac:dyDescent="0.25">
      <c r="A487" s="107"/>
      <c r="B487" s="241">
        <v>3222</v>
      </c>
      <c r="C487" s="242"/>
      <c r="D487" s="243"/>
      <c r="E487" s="244" t="s">
        <v>68</v>
      </c>
      <c r="F487" s="34"/>
      <c r="G487" s="34"/>
      <c r="H487" s="34">
        <v>0</v>
      </c>
      <c r="I487" s="221" t="e">
        <f t="shared" si="224"/>
        <v>#DIV/0!</v>
      </c>
    </row>
    <row r="488" spans="1:9" s="35" customFormat="1" ht="25.5" customHeight="1" x14ac:dyDescent="0.25">
      <c r="A488" s="107"/>
      <c r="B488" s="230" t="s">
        <v>145</v>
      </c>
      <c r="C488" s="231"/>
      <c r="D488" s="232"/>
      <c r="E488" s="233" t="s">
        <v>146</v>
      </c>
      <c r="F488" s="42">
        <f t="shared" ref="F488:F490" si="227">F489</f>
        <v>0</v>
      </c>
      <c r="G488" s="42"/>
      <c r="H488" s="42">
        <f t="shared" ref="H488:H491" si="228">H489</f>
        <v>0</v>
      </c>
      <c r="I488" s="221" t="e">
        <f t="shared" si="224"/>
        <v>#DIV/0!</v>
      </c>
    </row>
    <row r="489" spans="1:9" s="35" customFormat="1" ht="15" customHeight="1" x14ac:dyDescent="0.25">
      <c r="A489" s="107"/>
      <c r="B489" s="234">
        <v>3</v>
      </c>
      <c r="C489" s="235"/>
      <c r="D489" s="236"/>
      <c r="E489" s="237" t="s">
        <v>12</v>
      </c>
      <c r="F489" s="32">
        <f t="shared" si="227"/>
        <v>0</v>
      </c>
      <c r="G489" s="32"/>
      <c r="H489" s="32">
        <f t="shared" si="228"/>
        <v>0</v>
      </c>
      <c r="I489" s="221" t="e">
        <f t="shared" si="224"/>
        <v>#DIV/0!</v>
      </c>
    </row>
    <row r="490" spans="1:9" s="35" customFormat="1" x14ac:dyDescent="0.25">
      <c r="A490" s="107"/>
      <c r="B490" s="238">
        <v>31</v>
      </c>
      <c r="C490" s="239"/>
      <c r="D490" s="240"/>
      <c r="E490" s="237" t="s">
        <v>13</v>
      </c>
      <c r="F490" s="32">
        <f t="shared" si="227"/>
        <v>0</v>
      </c>
      <c r="G490" s="32"/>
      <c r="H490" s="32">
        <f t="shared" si="228"/>
        <v>0</v>
      </c>
      <c r="I490" s="221" t="e">
        <f t="shared" si="224"/>
        <v>#DIV/0!</v>
      </c>
    </row>
    <row r="491" spans="1:9" s="35" customFormat="1" x14ac:dyDescent="0.25">
      <c r="A491" s="107"/>
      <c r="B491" s="238">
        <v>311</v>
      </c>
      <c r="C491" s="239"/>
      <c r="D491" s="240"/>
      <c r="E491" s="237" t="s">
        <v>125</v>
      </c>
      <c r="F491" s="32"/>
      <c r="G491" s="32"/>
      <c r="H491" s="32">
        <f t="shared" si="228"/>
        <v>0</v>
      </c>
      <c r="I491" s="221" t="e">
        <f t="shared" si="224"/>
        <v>#DIV/0!</v>
      </c>
    </row>
    <row r="492" spans="1:9" s="35" customFormat="1" x14ac:dyDescent="0.25">
      <c r="A492" s="107"/>
      <c r="B492" s="241">
        <v>3111</v>
      </c>
      <c r="C492" s="242"/>
      <c r="D492" s="243"/>
      <c r="E492" s="244" t="s">
        <v>50</v>
      </c>
      <c r="F492" s="34"/>
      <c r="G492" s="34"/>
      <c r="H492" s="34">
        <v>0</v>
      </c>
      <c r="I492" s="221" t="e">
        <f t="shared" si="224"/>
        <v>#DIV/0!</v>
      </c>
    </row>
    <row r="493" spans="1:9" x14ac:dyDescent="0.25">
      <c r="A493" s="107"/>
      <c r="B493" s="230" t="s">
        <v>147</v>
      </c>
      <c r="C493" s="231"/>
      <c r="D493" s="232"/>
      <c r="E493" s="233" t="s">
        <v>148</v>
      </c>
      <c r="F493" s="42">
        <f>F494+F515</f>
        <v>300000</v>
      </c>
      <c r="G493" s="42"/>
      <c r="H493" s="42">
        <f t="shared" ref="H493" si="229">H494</f>
        <v>164585.57999999999</v>
      </c>
      <c r="I493" s="221">
        <f t="shared" si="224"/>
        <v>54.861859999999993</v>
      </c>
    </row>
    <row r="494" spans="1:9" s="35" customFormat="1" x14ac:dyDescent="0.25">
      <c r="A494" s="107"/>
      <c r="B494" s="234">
        <v>3</v>
      </c>
      <c r="C494" s="235"/>
      <c r="D494" s="236"/>
      <c r="E494" s="237" t="s">
        <v>12</v>
      </c>
      <c r="F494" s="32">
        <f t="shared" ref="F494" si="230">F495+F503+F512</f>
        <v>295000</v>
      </c>
      <c r="G494" s="32"/>
      <c r="H494" s="32">
        <f t="shared" ref="H494" si="231">H495+H503+H512</f>
        <v>164585.57999999999</v>
      </c>
      <c r="I494" s="221">
        <f t="shared" si="224"/>
        <v>55.791722033898303</v>
      </c>
    </row>
    <row r="495" spans="1:9" x14ac:dyDescent="0.25">
      <c r="A495" s="107"/>
      <c r="B495" s="238">
        <v>31</v>
      </c>
      <c r="C495" s="239"/>
      <c r="D495" s="240"/>
      <c r="E495" s="237" t="s">
        <v>13</v>
      </c>
      <c r="F495" s="32">
        <v>225000</v>
      </c>
      <c r="G495" s="32"/>
      <c r="H495" s="32">
        <f t="shared" ref="H495" si="232">H496+H499+H501</f>
        <v>158587.88999999998</v>
      </c>
      <c r="I495" s="221">
        <f t="shared" si="224"/>
        <v>70.483506666666656</v>
      </c>
    </row>
    <row r="496" spans="1:9" s="35" customFormat="1" x14ac:dyDescent="0.25">
      <c r="A496" s="107"/>
      <c r="B496" s="238">
        <v>311</v>
      </c>
      <c r="C496" s="239"/>
      <c r="D496" s="240"/>
      <c r="E496" s="237" t="s">
        <v>125</v>
      </c>
      <c r="F496" s="32"/>
      <c r="G496" s="32"/>
      <c r="H496" s="32">
        <f>H497+H498</f>
        <v>134763.18</v>
      </c>
      <c r="I496" s="221" t="e">
        <f t="shared" si="224"/>
        <v>#DIV/0!</v>
      </c>
    </row>
    <row r="497" spans="1:9" s="35" customFormat="1" x14ac:dyDescent="0.25">
      <c r="A497" s="107"/>
      <c r="B497" s="241">
        <v>3111</v>
      </c>
      <c r="C497" s="242"/>
      <c r="D497" s="243"/>
      <c r="E497" s="244" t="s">
        <v>50</v>
      </c>
      <c r="F497" s="34"/>
      <c r="G497" s="34"/>
      <c r="H497" s="34">
        <v>128971.02</v>
      </c>
      <c r="I497" s="221" t="e">
        <f t="shared" si="224"/>
        <v>#DIV/0!</v>
      </c>
    </row>
    <row r="498" spans="1:9" x14ac:dyDescent="0.25">
      <c r="A498" s="107"/>
      <c r="B498" s="245">
        <v>3113</v>
      </c>
      <c r="C498" s="246"/>
      <c r="D498" s="247"/>
      <c r="E498" s="244" t="s">
        <v>273</v>
      </c>
      <c r="F498" s="34"/>
      <c r="G498" s="34"/>
      <c r="H498" s="34">
        <v>5792.16</v>
      </c>
      <c r="I498" s="221" t="e">
        <f t="shared" si="224"/>
        <v>#DIV/0!</v>
      </c>
    </row>
    <row r="499" spans="1:9" s="35" customFormat="1" ht="25.5" customHeight="1" x14ac:dyDescent="0.25">
      <c r="A499" s="107"/>
      <c r="B499" s="238">
        <v>312</v>
      </c>
      <c r="C499" s="239"/>
      <c r="D499" s="240"/>
      <c r="E499" s="237" t="s">
        <v>51</v>
      </c>
      <c r="F499" s="32"/>
      <c r="G499" s="32"/>
      <c r="H499" s="32">
        <f t="shared" ref="H499" si="233">H500</f>
        <v>4000</v>
      </c>
      <c r="I499" s="221" t="e">
        <f t="shared" si="224"/>
        <v>#DIV/0!</v>
      </c>
    </row>
    <row r="500" spans="1:9" s="35" customFormat="1" ht="15" customHeight="1" x14ac:dyDescent="0.25">
      <c r="A500" s="107"/>
      <c r="B500" s="241">
        <v>3121</v>
      </c>
      <c r="C500" s="242"/>
      <c r="D500" s="243"/>
      <c r="E500" s="244" t="s">
        <v>51</v>
      </c>
      <c r="F500" s="34"/>
      <c r="G500" s="34"/>
      <c r="H500" s="34">
        <v>4000</v>
      </c>
      <c r="I500" s="221" t="e">
        <f t="shared" si="224"/>
        <v>#DIV/0!</v>
      </c>
    </row>
    <row r="501" spans="1:9" s="35" customFormat="1" x14ac:dyDescent="0.25">
      <c r="A501" s="107"/>
      <c r="B501" s="238">
        <v>313</v>
      </c>
      <c r="C501" s="239"/>
      <c r="D501" s="240"/>
      <c r="E501" s="237" t="s">
        <v>52</v>
      </c>
      <c r="F501" s="32"/>
      <c r="G501" s="32"/>
      <c r="H501" s="32">
        <f t="shared" ref="H501" si="234">H502</f>
        <v>19824.71</v>
      </c>
      <c r="I501" s="221" t="e">
        <f t="shared" si="224"/>
        <v>#DIV/0!</v>
      </c>
    </row>
    <row r="502" spans="1:9" s="35" customFormat="1" ht="25.5" x14ac:dyDescent="0.25">
      <c r="A502" s="107"/>
      <c r="B502" s="241">
        <v>3132</v>
      </c>
      <c r="C502" s="242"/>
      <c r="D502" s="243"/>
      <c r="E502" s="244" t="s">
        <v>53</v>
      </c>
      <c r="F502" s="34"/>
      <c r="G502" s="34"/>
      <c r="H502" s="34">
        <v>19824.71</v>
      </c>
      <c r="I502" s="221" t="e">
        <f t="shared" si="224"/>
        <v>#DIV/0!</v>
      </c>
    </row>
    <row r="503" spans="1:9" s="35" customFormat="1" x14ac:dyDescent="0.25">
      <c r="A503" s="107"/>
      <c r="B503" s="238">
        <v>32</v>
      </c>
      <c r="C503" s="239"/>
      <c r="D503" s="240"/>
      <c r="E503" s="237" t="s">
        <v>22</v>
      </c>
      <c r="F503" s="32">
        <v>70000</v>
      </c>
      <c r="G503" s="32"/>
      <c r="H503" s="32">
        <f>H504+H506+H508</f>
        <v>5997.69</v>
      </c>
      <c r="I503" s="221">
        <f t="shared" si="224"/>
        <v>8.5681285714285718</v>
      </c>
    </row>
    <row r="504" spans="1:9" ht="25.5" x14ac:dyDescent="0.25">
      <c r="A504" s="107"/>
      <c r="B504" s="238">
        <v>321</v>
      </c>
      <c r="C504" s="239"/>
      <c r="D504" s="240"/>
      <c r="E504" s="237" t="s">
        <v>54</v>
      </c>
      <c r="F504" s="32"/>
      <c r="G504" s="32"/>
      <c r="H504" s="32">
        <f t="shared" ref="H504:H506" si="235">H505</f>
        <v>5123.6899999999996</v>
      </c>
      <c r="I504" s="221" t="e">
        <f t="shared" si="224"/>
        <v>#DIV/0!</v>
      </c>
    </row>
    <row r="505" spans="1:9" s="35" customFormat="1" ht="25.5" x14ac:dyDescent="0.25">
      <c r="A505" s="107"/>
      <c r="B505" s="241">
        <v>3212</v>
      </c>
      <c r="C505" s="242"/>
      <c r="D505" s="243"/>
      <c r="E505" s="244" t="s">
        <v>127</v>
      </c>
      <c r="F505" s="34"/>
      <c r="G505" s="34"/>
      <c r="H505" s="34">
        <v>5123.6899999999996</v>
      </c>
      <c r="I505" s="221" t="e">
        <f t="shared" si="224"/>
        <v>#DIV/0!</v>
      </c>
    </row>
    <row r="506" spans="1:9" s="35" customFormat="1" ht="25.5" x14ac:dyDescent="0.25">
      <c r="A506" s="107"/>
      <c r="B506" s="238">
        <v>322</v>
      </c>
      <c r="C506" s="239"/>
      <c r="D506" s="240"/>
      <c r="E506" s="237" t="s">
        <v>56</v>
      </c>
      <c r="F506" s="32"/>
      <c r="G506" s="32"/>
      <c r="H506" s="32">
        <f t="shared" si="235"/>
        <v>0</v>
      </c>
      <c r="I506" s="221" t="e">
        <f t="shared" si="224"/>
        <v>#DIV/0!</v>
      </c>
    </row>
    <row r="507" spans="1:9" s="35" customFormat="1" x14ac:dyDescent="0.25">
      <c r="A507" s="107"/>
      <c r="B507" s="241">
        <v>3222</v>
      </c>
      <c r="C507" s="242"/>
      <c r="D507" s="243"/>
      <c r="E507" s="244" t="s">
        <v>68</v>
      </c>
      <c r="F507" s="34"/>
      <c r="G507" s="34"/>
      <c r="H507" s="34">
        <v>0</v>
      </c>
      <c r="I507" s="221" t="e">
        <f t="shared" si="224"/>
        <v>#DIV/0!</v>
      </c>
    </row>
    <row r="508" spans="1:9" x14ac:dyDescent="0.25">
      <c r="A508" s="107"/>
      <c r="B508" s="238">
        <v>323</v>
      </c>
      <c r="C508" s="239"/>
      <c r="D508" s="240"/>
      <c r="E508" s="237" t="s">
        <v>69</v>
      </c>
      <c r="F508" s="32"/>
      <c r="G508" s="32"/>
      <c r="H508" s="32">
        <f>SUM(H509:H511)</f>
        <v>874</v>
      </c>
      <c r="I508" s="221" t="e">
        <f t="shared" si="224"/>
        <v>#DIV/0!</v>
      </c>
    </row>
    <row r="509" spans="1:9" s="35" customFormat="1" ht="25.5" customHeight="1" x14ac:dyDescent="0.25">
      <c r="A509" s="107"/>
      <c r="B509" s="241">
        <v>3232</v>
      </c>
      <c r="C509" s="242"/>
      <c r="D509" s="243"/>
      <c r="E509" s="244" t="s">
        <v>111</v>
      </c>
      <c r="F509" s="34"/>
      <c r="G509" s="34"/>
      <c r="H509" s="34">
        <v>0</v>
      </c>
      <c r="I509" s="221" t="e">
        <f t="shared" si="224"/>
        <v>#DIV/0!</v>
      </c>
    </row>
    <row r="510" spans="1:9" s="35" customFormat="1" ht="15" customHeight="1" x14ac:dyDescent="0.25">
      <c r="A510" s="107"/>
      <c r="B510" s="241">
        <v>3237</v>
      </c>
      <c r="C510" s="242"/>
      <c r="D510" s="243"/>
      <c r="E510" s="244" t="s">
        <v>70</v>
      </c>
      <c r="F510" s="34"/>
      <c r="G510" s="34"/>
      <c r="H510" s="34">
        <v>874</v>
      </c>
      <c r="I510" s="221"/>
    </row>
    <row r="511" spans="1:9" s="35" customFormat="1" x14ac:dyDescent="0.25">
      <c r="A511" s="107"/>
      <c r="B511" s="241">
        <v>3239</v>
      </c>
      <c r="C511" s="242"/>
      <c r="D511" s="243"/>
      <c r="E511" s="244" t="s">
        <v>86</v>
      </c>
      <c r="F511" s="34"/>
      <c r="G511" s="34"/>
      <c r="H511" s="34">
        <v>0</v>
      </c>
      <c r="I511" s="221" t="e">
        <f t="shared" si="224"/>
        <v>#DIV/0!</v>
      </c>
    </row>
    <row r="512" spans="1:9" s="35" customFormat="1" x14ac:dyDescent="0.25">
      <c r="A512" s="107"/>
      <c r="B512" s="238">
        <v>38</v>
      </c>
      <c r="C512" s="239"/>
      <c r="D512" s="240"/>
      <c r="E512" s="237" t="s">
        <v>158</v>
      </c>
      <c r="F512" s="32">
        <f t="shared" ref="F512:F513" si="236">F513</f>
        <v>0</v>
      </c>
      <c r="G512" s="32"/>
      <c r="H512" s="32">
        <f t="shared" ref="H512:H513" si="237">H513</f>
        <v>0</v>
      </c>
      <c r="I512" s="221" t="e">
        <f t="shared" si="224"/>
        <v>#DIV/0!</v>
      </c>
    </row>
    <row r="513" spans="1:9" s="35" customFormat="1" ht="25.5" x14ac:dyDescent="0.25">
      <c r="A513" s="107"/>
      <c r="B513" s="238">
        <v>383</v>
      </c>
      <c r="C513" s="239"/>
      <c r="D513" s="240"/>
      <c r="E513" s="237" t="s">
        <v>159</v>
      </c>
      <c r="F513" s="32">
        <f t="shared" si="236"/>
        <v>0</v>
      </c>
      <c r="G513" s="32"/>
      <c r="H513" s="32">
        <f t="shared" si="237"/>
        <v>0</v>
      </c>
      <c r="I513" s="221" t="e">
        <f t="shared" si="224"/>
        <v>#DIV/0!</v>
      </c>
    </row>
    <row r="514" spans="1:9" s="107" customFormat="1" ht="25.5" x14ac:dyDescent="0.25">
      <c r="B514" s="241">
        <v>3831</v>
      </c>
      <c r="C514" s="242"/>
      <c r="D514" s="243"/>
      <c r="E514" s="244" t="s">
        <v>160</v>
      </c>
      <c r="F514" s="34"/>
      <c r="G514" s="34"/>
      <c r="H514" s="34">
        <v>0</v>
      </c>
      <c r="I514" s="221" t="e">
        <f t="shared" si="224"/>
        <v>#DIV/0!</v>
      </c>
    </row>
    <row r="515" spans="1:9" s="35" customFormat="1" ht="25.5" x14ac:dyDescent="0.25">
      <c r="A515" s="107"/>
      <c r="B515" s="234">
        <v>4</v>
      </c>
      <c r="C515" s="235"/>
      <c r="D515" s="236"/>
      <c r="E515" s="237" t="s">
        <v>14</v>
      </c>
      <c r="F515" s="32">
        <f t="shared" ref="F515:F516" si="238">F516</f>
        <v>5000</v>
      </c>
      <c r="G515" s="32"/>
      <c r="H515" s="32">
        <f t="shared" ref="H515:H517" si="239">H516</f>
        <v>0</v>
      </c>
      <c r="I515" s="221">
        <f t="shared" si="224"/>
        <v>0</v>
      </c>
    </row>
    <row r="516" spans="1:9" s="107" customFormat="1" ht="38.25" x14ac:dyDescent="0.25">
      <c r="B516" s="238">
        <v>42</v>
      </c>
      <c r="C516" s="239"/>
      <c r="D516" s="240"/>
      <c r="E516" s="237" t="s">
        <v>29</v>
      </c>
      <c r="F516" s="32">
        <f t="shared" si="238"/>
        <v>5000</v>
      </c>
      <c r="G516" s="32"/>
      <c r="H516" s="32">
        <f t="shared" si="239"/>
        <v>0</v>
      </c>
      <c r="I516" s="221">
        <f t="shared" si="224"/>
        <v>0</v>
      </c>
    </row>
    <row r="517" spans="1:9" s="35" customFormat="1" x14ac:dyDescent="0.25">
      <c r="A517" s="107"/>
      <c r="B517" s="238">
        <v>422</v>
      </c>
      <c r="C517" s="239"/>
      <c r="D517" s="240"/>
      <c r="E517" s="237" t="s">
        <v>71</v>
      </c>
      <c r="F517" s="32">
        <f>F518</f>
        <v>5000</v>
      </c>
      <c r="G517" s="32"/>
      <c r="H517" s="32">
        <f t="shared" si="239"/>
        <v>0</v>
      </c>
      <c r="I517" s="221">
        <f t="shared" si="224"/>
        <v>0</v>
      </c>
    </row>
    <row r="518" spans="1:9" s="107" customFormat="1" x14ac:dyDescent="0.25">
      <c r="B518" s="241">
        <v>4221</v>
      </c>
      <c r="C518" s="242"/>
      <c r="D518" s="243"/>
      <c r="E518" s="244" t="s">
        <v>72</v>
      </c>
      <c r="F518" s="34">
        <v>5000</v>
      </c>
      <c r="G518" s="34"/>
      <c r="H518" s="34">
        <v>0</v>
      </c>
      <c r="I518" s="221">
        <f t="shared" si="224"/>
        <v>0</v>
      </c>
    </row>
    <row r="519" spans="1:9" s="35" customFormat="1" x14ac:dyDescent="0.25">
      <c r="A519" s="107"/>
      <c r="B519" s="245"/>
      <c r="C519" s="246"/>
      <c r="D519" s="247"/>
      <c r="E519" s="244"/>
      <c r="F519" s="34"/>
      <c r="G519" s="34"/>
      <c r="H519" s="34"/>
      <c r="I519" s="221"/>
    </row>
    <row r="520" spans="1:9" s="35" customFormat="1" ht="38.25" x14ac:dyDescent="0.25">
      <c r="A520" s="107"/>
      <c r="B520" s="226" t="s">
        <v>130</v>
      </c>
      <c r="C520" s="227"/>
      <c r="D520" s="228"/>
      <c r="E520" s="229" t="s">
        <v>306</v>
      </c>
      <c r="F520" s="43">
        <f>F521+F528</f>
        <v>0</v>
      </c>
      <c r="G520" s="43"/>
      <c r="H520" s="43">
        <f>H521+H528</f>
        <v>0</v>
      </c>
      <c r="I520" s="221" t="e">
        <f t="shared" si="224"/>
        <v>#DIV/0!</v>
      </c>
    </row>
    <row r="521" spans="1:9" s="107" customFormat="1" x14ac:dyDescent="0.25">
      <c r="B521" s="230" t="s">
        <v>147</v>
      </c>
      <c r="C521" s="231"/>
      <c r="D521" s="232"/>
      <c r="E521" s="233" t="s">
        <v>148</v>
      </c>
      <c r="F521" s="42">
        <f t="shared" ref="F521" si="240">F522</f>
        <v>0</v>
      </c>
      <c r="G521" s="42"/>
      <c r="H521" s="42">
        <f t="shared" ref="H521:H522" si="241">H522</f>
        <v>0</v>
      </c>
      <c r="I521" s="221" t="e">
        <f t="shared" si="224"/>
        <v>#DIV/0!</v>
      </c>
    </row>
    <row r="522" spans="1:9" s="35" customFormat="1" ht="25.5" customHeight="1" x14ac:dyDescent="0.25">
      <c r="A522" s="107"/>
      <c r="B522" s="234">
        <v>3</v>
      </c>
      <c r="C522" s="235"/>
      <c r="D522" s="236"/>
      <c r="E522" s="237" t="s">
        <v>12</v>
      </c>
      <c r="F522" s="32">
        <f>F523+F526</f>
        <v>0</v>
      </c>
      <c r="G522" s="32"/>
      <c r="H522" s="32">
        <f t="shared" si="241"/>
        <v>0</v>
      </c>
      <c r="I522" s="221" t="e">
        <f t="shared" si="224"/>
        <v>#DIV/0!</v>
      </c>
    </row>
    <row r="523" spans="1:9" s="35" customFormat="1" x14ac:dyDescent="0.25">
      <c r="A523" s="107"/>
      <c r="B523" s="238">
        <v>31</v>
      </c>
      <c r="C523" s="239"/>
      <c r="D523" s="240"/>
      <c r="E523" s="237" t="s">
        <v>13</v>
      </c>
      <c r="F523" s="32">
        <v>0</v>
      </c>
      <c r="G523" s="32"/>
      <c r="H523" s="32">
        <f t="shared" ref="H523" si="242">H524+H526</f>
        <v>0</v>
      </c>
      <c r="I523" s="221" t="e">
        <f t="shared" si="224"/>
        <v>#DIV/0!</v>
      </c>
    </row>
    <row r="524" spans="1:9" s="35" customFormat="1" x14ac:dyDescent="0.25">
      <c r="A524" s="107"/>
      <c r="B524" s="238">
        <v>311</v>
      </c>
      <c r="C524" s="239"/>
      <c r="D524" s="240"/>
      <c r="E524" s="237" t="s">
        <v>49</v>
      </c>
      <c r="F524" s="32"/>
      <c r="G524" s="32"/>
      <c r="H524" s="32">
        <f t="shared" ref="H524" si="243">H525</f>
        <v>0</v>
      </c>
      <c r="I524" s="221" t="e">
        <f t="shared" si="224"/>
        <v>#DIV/0!</v>
      </c>
    </row>
    <row r="525" spans="1:9" s="35" customFormat="1" x14ac:dyDescent="0.25">
      <c r="A525" s="107"/>
      <c r="B525" s="241">
        <v>3111</v>
      </c>
      <c r="C525" s="242"/>
      <c r="D525" s="243"/>
      <c r="E525" s="244" t="s">
        <v>50</v>
      </c>
      <c r="F525" s="34"/>
      <c r="G525" s="34"/>
      <c r="H525" s="34">
        <v>0</v>
      </c>
      <c r="I525" s="221" t="e">
        <f t="shared" si="224"/>
        <v>#DIV/0!</v>
      </c>
    </row>
    <row r="526" spans="1:9" s="107" customFormat="1" x14ac:dyDescent="0.25">
      <c r="B526" s="238">
        <v>32</v>
      </c>
      <c r="C526" s="239"/>
      <c r="D526" s="240"/>
      <c r="E526" s="237" t="s">
        <v>22</v>
      </c>
      <c r="F526" s="32">
        <v>0</v>
      </c>
      <c r="G526" s="32"/>
      <c r="H526" s="32">
        <f t="shared" ref="H526" si="244">H527</f>
        <v>0</v>
      </c>
      <c r="I526" s="221" t="e">
        <f t="shared" si="224"/>
        <v>#DIV/0!</v>
      </c>
    </row>
    <row r="527" spans="1:9" s="35" customFormat="1" ht="25.5" x14ac:dyDescent="0.25">
      <c r="A527" s="107"/>
      <c r="B527" s="241">
        <v>321</v>
      </c>
      <c r="C527" s="242"/>
      <c r="D527" s="243"/>
      <c r="E527" s="244" t="s">
        <v>54</v>
      </c>
      <c r="F527" s="34"/>
      <c r="G527" s="34"/>
      <c r="H527" s="34">
        <v>0</v>
      </c>
      <c r="I527" s="221" t="e">
        <f t="shared" si="224"/>
        <v>#DIV/0!</v>
      </c>
    </row>
    <row r="528" spans="1:9" s="107" customFormat="1" ht="25.5" x14ac:dyDescent="0.25">
      <c r="B528" s="241">
        <v>3212</v>
      </c>
      <c r="C528" s="242"/>
      <c r="D528" s="243"/>
      <c r="E528" s="244" t="s">
        <v>127</v>
      </c>
      <c r="F528" s="34"/>
      <c r="G528" s="34"/>
      <c r="H528" s="34"/>
      <c r="I528" s="221" t="e">
        <f t="shared" si="224"/>
        <v>#DIV/0!</v>
      </c>
    </row>
    <row r="529" spans="1:9" s="35" customFormat="1" ht="25.5" x14ac:dyDescent="0.25">
      <c r="A529" s="107"/>
      <c r="B529" s="226" t="s">
        <v>162</v>
      </c>
      <c r="C529" s="227"/>
      <c r="D529" s="228"/>
      <c r="E529" s="229" t="s">
        <v>163</v>
      </c>
      <c r="F529" s="43">
        <f>F530+F535</f>
        <v>12000</v>
      </c>
      <c r="G529" s="43"/>
      <c r="H529" s="43">
        <f>H530+H535</f>
        <v>0</v>
      </c>
      <c r="I529" s="221">
        <f t="shared" si="224"/>
        <v>0</v>
      </c>
    </row>
    <row r="530" spans="1:9" s="107" customFormat="1" ht="25.5" x14ac:dyDescent="0.25">
      <c r="B530" s="230" t="s">
        <v>143</v>
      </c>
      <c r="C530" s="231"/>
      <c r="D530" s="232"/>
      <c r="E530" s="233" t="s">
        <v>144</v>
      </c>
      <c r="F530" s="42">
        <f>F531</f>
        <v>10000</v>
      </c>
      <c r="G530" s="42"/>
      <c r="H530" s="42">
        <f>H531</f>
        <v>0</v>
      </c>
      <c r="I530" s="221">
        <f t="shared" si="224"/>
        <v>0</v>
      </c>
    </row>
    <row r="531" spans="1:9" s="35" customFormat="1" x14ac:dyDescent="0.25">
      <c r="A531" s="107"/>
      <c r="B531" s="234">
        <v>3</v>
      </c>
      <c r="C531" s="235"/>
      <c r="D531" s="236"/>
      <c r="E531" s="237" t="s">
        <v>12</v>
      </c>
      <c r="F531" s="32">
        <f t="shared" ref="F531" si="245">F532</f>
        <v>10000</v>
      </c>
      <c r="G531" s="32"/>
      <c r="H531" s="32">
        <f t="shared" ref="H531" si="246">H532</f>
        <v>0</v>
      </c>
      <c r="I531" s="221">
        <f t="shared" si="224"/>
        <v>0</v>
      </c>
    </row>
    <row r="532" spans="1:9" s="35" customFormat="1" x14ac:dyDescent="0.25">
      <c r="A532" s="107"/>
      <c r="B532" s="238">
        <v>32</v>
      </c>
      <c r="C532" s="239"/>
      <c r="D532" s="240"/>
      <c r="E532" s="237" t="s">
        <v>22</v>
      </c>
      <c r="F532" s="32">
        <v>10000</v>
      </c>
      <c r="G532" s="32"/>
      <c r="H532" s="32">
        <f>H533</f>
        <v>0</v>
      </c>
      <c r="I532" s="221">
        <f t="shared" si="224"/>
        <v>0</v>
      </c>
    </row>
    <row r="533" spans="1:9" s="107" customFormat="1" ht="25.5" x14ac:dyDescent="0.25">
      <c r="B533" s="238">
        <v>329</v>
      </c>
      <c r="C533" s="239"/>
      <c r="D533" s="240"/>
      <c r="E533" s="237" t="s">
        <v>59</v>
      </c>
      <c r="F533" s="32">
        <f>F534</f>
        <v>0</v>
      </c>
      <c r="G533" s="32"/>
      <c r="H533" s="32">
        <f t="shared" ref="H533" si="247">H534</f>
        <v>0</v>
      </c>
      <c r="I533" s="221" t="e">
        <f t="shared" si="224"/>
        <v>#DIV/0!</v>
      </c>
    </row>
    <row r="534" spans="1:9" s="35" customFormat="1" ht="38.25" customHeight="1" x14ac:dyDescent="0.25">
      <c r="A534" s="107"/>
      <c r="B534" s="241">
        <v>3299</v>
      </c>
      <c r="C534" s="242"/>
      <c r="D534" s="243"/>
      <c r="E534" s="244" t="s">
        <v>59</v>
      </c>
      <c r="F534" s="34"/>
      <c r="G534" s="34"/>
      <c r="H534" s="34">
        <v>0</v>
      </c>
      <c r="I534" s="221" t="e">
        <f t="shared" si="224"/>
        <v>#DIV/0!</v>
      </c>
    </row>
    <row r="535" spans="1:9" s="35" customFormat="1" ht="15" customHeight="1" x14ac:dyDescent="0.25">
      <c r="A535" s="107"/>
      <c r="B535" s="230" t="s">
        <v>147</v>
      </c>
      <c r="C535" s="231"/>
      <c r="D535" s="232"/>
      <c r="E535" s="233" t="s">
        <v>144</v>
      </c>
      <c r="F535" s="42">
        <f>F536</f>
        <v>2000</v>
      </c>
      <c r="G535" s="42"/>
      <c r="H535" s="42">
        <f>H536</f>
        <v>0</v>
      </c>
      <c r="I535" s="221">
        <f t="shared" si="224"/>
        <v>0</v>
      </c>
    </row>
    <row r="536" spans="1:9" s="35" customFormat="1" x14ac:dyDescent="0.25">
      <c r="A536" s="107"/>
      <c r="B536" s="234">
        <v>3</v>
      </c>
      <c r="C536" s="235"/>
      <c r="D536" s="236"/>
      <c r="E536" s="237" t="s">
        <v>148</v>
      </c>
      <c r="F536" s="32">
        <f t="shared" ref="F536" si="248">F537</f>
        <v>2000</v>
      </c>
      <c r="G536" s="32"/>
      <c r="H536" s="32">
        <f t="shared" ref="H536" si="249">H537</f>
        <v>0</v>
      </c>
      <c r="I536" s="221">
        <f t="shared" si="224"/>
        <v>0</v>
      </c>
    </row>
    <row r="537" spans="1:9" s="35" customFormat="1" x14ac:dyDescent="0.25">
      <c r="A537" s="107"/>
      <c r="B537" s="238">
        <v>32</v>
      </c>
      <c r="C537" s="239"/>
      <c r="D537" s="240"/>
      <c r="E537" s="237" t="s">
        <v>22</v>
      </c>
      <c r="F537" s="32">
        <v>2000</v>
      </c>
      <c r="G537" s="32"/>
      <c r="H537" s="32">
        <f>H538</f>
        <v>0</v>
      </c>
      <c r="I537" s="221">
        <f t="shared" si="224"/>
        <v>0</v>
      </c>
    </row>
    <row r="538" spans="1:9" s="35" customFormat="1" ht="25.5" x14ac:dyDescent="0.25">
      <c r="A538" s="107"/>
      <c r="B538" s="238">
        <v>329</v>
      </c>
      <c r="C538" s="239"/>
      <c r="D538" s="240"/>
      <c r="E538" s="237" t="s">
        <v>59</v>
      </c>
      <c r="F538" s="32">
        <f>F539</f>
        <v>0</v>
      </c>
      <c r="G538" s="32"/>
      <c r="H538" s="32">
        <f t="shared" ref="H538" si="250">H539</f>
        <v>0</v>
      </c>
      <c r="I538" s="221" t="e">
        <f t="shared" si="224"/>
        <v>#DIV/0!</v>
      </c>
    </row>
    <row r="539" spans="1:9" s="107" customFormat="1" ht="25.5" x14ac:dyDescent="0.25">
      <c r="B539" s="241">
        <v>3299</v>
      </c>
      <c r="C539" s="242"/>
      <c r="D539" s="243"/>
      <c r="E539" s="244" t="s">
        <v>59</v>
      </c>
      <c r="F539" s="34"/>
      <c r="G539" s="34"/>
      <c r="H539" s="34">
        <v>0</v>
      </c>
      <c r="I539" s="221" t="e">
        <f t="shared" si="224"/>
        <v>#DIV/0!</v>
      </c>
    </row>
    <row r="540" spans="1:9" s="35" customFormat="1" ht="38.25" customHeight="1" x14ac:dyDescent="0.25">
      <c r="A540" s="107"/>
      <c r="B540" s="226" t="s">
        <v>307</v>
      </c>
      <c r="C540" s="227"/>
      <c r="D540" s="228"/>
      <c r="E540" s="229" t="s">
        <v>163</v>
      </c>
      <c r="F540" s="43">
        <f>F541+F549</f>
        <v>3600</v>
      </c>
      <c r="G540" s="43"/>
      <c r="H540" s="43">
        <f>H541+H549</f>
        <v>2129.2600000000002</v>
      </c>
      <c r="I540" s="221">
        <f t="shared" si="224"/>
        <v>59.146111111111125</v>
      </c>
    </row>
    <row r="541" spans="1:9" s="35" customFormat="1" ht="15" customHeight="1" x14ac:dyDescent="0.25">
      <c r="A541" s="107"/>
      <c r="B541" s="230" t="s">
        <v>147</v>
      </c>
      <c r="C541" s="231"/>
      <c r="D541" s="232"/>
      <c r="E541" s="233" t="s">
        <v>148</v>
      </c>
      <c r="F541" s="42">
        <f>F542</f>
        <v>3600</v>
      </c>
      <c r="G541" s="42"/>
      <c r="H541" s="42">
        <f>H542</f>
        <v>2129.2600000000002</v>
      </c>
      <c r="I541" s="221">
        <f t="shared" si="224"/>
        <v>59.146111111111125</v>
      </c>
    </row>
    <row r="542" spans="1:9" s="35" customFormat="1" x14ac:dyDescent="0.25">
      <c r="A542" s="107"/>
      <c r="B542" s="234">
        <v>3</v>
      </c>
      <c r="C542" s="235"/>
      <c r="D542" s="236"/>
      <c r="E542" s="237" t="s">
        <v>12</v>
      </c>
      <c r="F542" s="32">
        <f>F543</f>
        <v>3600</v>
      </c>
      <c r="G542" s="32"/>
      <c r="H542" s="32">
        <f>H543+H546</f>
        <v>2129.2600000000002</v>
      </c>
      <c r="I542" s="221">
        <f t="shared" si="224"/>
        <v>59.146111111111125</v>
      </c>
    </row>
    <row r="543" spans="1:9" s="35" customFormat="1" x14ac:dyDescent="0.25">
      <c r="A543" s="107"/>
      <c r="B543" s="238">
        <v>31</v>
      </c>
      <c r="C543" s="239"/>
      <c r="D543" s="240"/>
      <c r="E543" s="237" t="s">
        <v>13</v>
      </c>
      <c r="F543" s="32">
        <v>3600</v>
      </c>
      <c r="G543" s="32"/>
      <c r="H543" s="32">
        <f>H545</f>
        <v>1827.69</v>
      </c>
      <c r="I543" s="221">
        <f t="shared" si="224"/>
        <v>50.769166666666663</v>
      </c>
    </row>
    <row r="544" spans="1:9" s="35" customFormat="1" x14ac:dyDescent="0.25">
      <c r="A544" s="107"/>
      <c r="B544" s="238">
        <v>311</v>
      </c>
      <c r="C544" s="239"/>
      <c r="D544" s="240"/>
      <c r="E544" s="237" t="s">
        <v>49</v>
      </c>
      <c r="F544" s="32"/>
      <c r="G544" s="32"/>
      <c r="H544" s="32">
        <f t="shared" ref="H544" si="251">H545</f>
        <v>1827.69</v>
      </c>
      <c r="I544" s="221" t="e">
        <f t="shared" si="224"/>
        <v>#DIV/0!</v>
      </c>
    </row>
    <row r="545" spans="1:9" s="107" customFormat="1" x14ac:dyDescent="0.25">
      <c r="B545" s="241">
        <v>3113</v>
      </c>
      <c r="C545" s="242"/>
      <c r="D545" s="243"/>
      <c r="E545" s="244" t="s">
        <v>273</v>
      </c>
      <c r="F545" s="34"/>
      <c r="G545" s="34"/>
      <c r="H545" s="34">
        <v>1827.69</v>
      </c>
      <c r="I545" s="221" t="e">
        <f t="shared" si="224"/>
        <v>#DIV/0!</v>
      </c>
    </row>
    <row r="546" spans="1:9" s="35" customFormat="1" ht="15" customHeight="1" x14ac:dyDescent="0.25">
      <c r="A546" s="107"/>
      <c r="B546" s="238">
        <v>313</v>
      </c>
      <c r="C546" s="239"/>
      <c r="D546" s="240"/>
      <c r="E546" s="237" t="s">
        <v>52</v>
      </c>
      <c r="F546" s="32"/>
      <c r="G546" s="32"/>
      <c r="H546" s="32">
        <f t="shared" ref="H546" si="252">H547</f>
        <v>301.57</v>
      </c>
      <c r="I546" s="221" t="e">
        <f t="shared" si="224"/>
        <v>#DIV/0!</v>
      </c>
    </row>
    <row r="547" spans="1:9" s="35" customFormat="1" ht="25.5" x14ac:dyDescent="0.25">
      <c r="A547" s="107"/>
      <c r="B547" s="241">
        <v>3132</v>
      </c>
      <c r="C547" s="242"/>
      <c r="D547" s="243"/>
      <c r="E547" s="244" t="s">
        <v>53</v>
      </c>
      <c r="F547" s="34"/>
      <c r="G547" s="34"/>
      <c r="H547" s="34">
        <v>301.57</v>
      </c>
      <c r="I547" s="221" t="e">
        <f t="shared" si="224"/>
        <v>#DIV/0!</v>
      </c>
    </row>
    <row r="548" spans="1:9" s="35" customFormat="1" x14ac:dyDescent="0.25">
      <c r="A548" s="107"/>
      <c r="B548" s="245"/>
      <c r="C548" s="246"/>
      <c r="D548" s="247"/>
      <c r="E548" s="244"/>
      <c r="F548" s="34"/>
      <c r="G548" s="34"/>
      <c r="H548" s="34"/>
      <c r="I548" s="221"/>
    </row>
    <row r="549" spans="1:9" s="35" customFormat="1" ht="25.5" x14ac:dyDescent="0.25">
      <c r="A549" s="107"/>
      <c r="B549" s="230" t="s">
        <v>145</v>
      </c>
      <c r="C549" s="231"/>
      <c r="D549" s="232"/>
      <c r="E549" s="233" t="s">
        <v>146</v>
      </c>
      <c r="F549" s="42">
        <f>F550+F556</f>
        <v>0</v>
      </c>
      <c r="G549" s="42"/>
      <c r="H549" s="42">
        <f>H550+H556</f>
        <v>0</v>
      </c>
      <c r="I549" s="221" t="e">
        <f t="shared" si="224"/>
        <v>#DIV/0!</v>
      </c>
    </row>
    <row r="550" spans="1:9" s="107" customFormat="1" x14ac:dyDescent="0.25">
      <c r="B550" s="234">
        <v>3</v>
      </c>
      <c r="C550" s="235"/>
      <c r="D550" s="236"/>
      <c r="E550" s="237" t="s">
        <v>12</v>
      </c>
      <c r="F550" s="32">
        <f t="shared" ref="F550" si="253">F551</f>
        <v>0</v>
      </c>
      <c r="G550" s="32"/>
      <c r="H550" s="32">
        <f t="shared" ref="H550:H554" si="254">H551</f>
        <v>0</v>
      </c>
      <c r="I550" s="221" t="e">
        <f t="shared" si="224"/>
        <v>#DIV/0!</v>
      </c>
    </row>
    <row r="551" spans="1:9" x14ac:dyDescent="0.25">
      <c r="A551" s="107"/>
      <c r="B551" s="238">
        <v>32</v>
      </c>
      <c r="C551" s="239"/>
      <c r="D551" s="240"/>
      <c r="E551" s="237" t="s">
        <v>22</v>
      </c>
      <c r="F551" s="32">
        <f t="shared" ref="F551" si="255">F552+F554</f>
        <v>0</v>
      </c>
      <c r="G551" s="32"/>
      <c r="H551" s="32">
        <f t="shared" ref="H551" si="256">H552+H554</f>
        <v>0</v>
      </c>
      <c r="I551" s="221" t="e">
        <f t="shared" si="224"/>
        <v>#DIV/0!</v>
      </c>
    </row>
    <row r="552" spans="1:9" ht="25.5" x14ac:dyDescent="0.25">
      <c r="A552" s="107"/>
      <c r="B552" s="238">
        <v>322</v>
      </c>
      <c r="C552" s="239"/>
      <c r="D552" s="240"/>
      <c r="E552" s="237" t="s">
        <v>56</v>
      </c>
      <c r="F552" s="32"/>
      <c r="G552" s="32"/>
      <c r="H552" s="32">
        <f t="shared" ref="H552" si="257">H553</f>
        <v>0</v>
      </c>
      <c r="I552" s="221" t="e">
        <f t="shared" si="224"/>
        <v>#DIV/0!</v>
      </c>
    </row>
    <row r="553" spans="1:9" x14ac:dyDescent="0.25">
      <c r="A553" s="107"/>
      <c r="B553" s="241">
        <v>3225</v>
      </c>
      <c r="C553" s="242"/>
      <c r="D553" s="243"/>
      <c r="E553" s="244" t="s">
        <v>103</v>
      </c>
      <c r="F553" s="34"/>
      <c r="G553" s="34"/>
      <c r="H553" s="34">
        <v>0</v>
      </c>
      <c r="I553" s="221" t="e">
        <f t="shared" si="224"/>
        <v>#DIV/0!</v>
      </c>
    </row>
    <row r="554" spans="1:9" ht="25.5" x14ac:dyDescent="0.25">
      <c r="A554" s="107"/>
      <c r="B554" s="238">
        <v>329</v>
      </c>
      <c r="C554" s="239"/>
      <c r="D554" s="240"/>
      <c r="E554" s="237" t="s">
        <v>59</v>
      </c>
      <c r="F554" s="32"/>
      <c r="G554" s="32"/>
      <c r="H554" s="32">
        <f t="shared" si="254"/>
        <v>0</v>
      </c>
      <c r="I554" s="221" t="e">
        <f t="shared" si="224"/>
        <v>#DIV/0!</v>
      </c>
    </row>
    <row r="555" spans="1:9" ht="25.5" x14ac:dyDescent="0.25">
      <c r="A555" s="107"/>
      <c r="B555" s="241">
        <v>3299</v>
      </c>
      <c r="C555" s="242"/>
      <c r="D555" s="243"/>
      <c r="E555" s="244" t="s">
        <v>59</v>
      </c>
      <c r="F555" s="34"/>
      <c r="G555" s="34"/>
      <c r="H555" s="34">
        <v>0</v>
      </c>
      <c r="I555" s="221" t="e">
        <f t="shared" si="224"/>
        <v>#DIV/0!</v>
      </c>
    </row>
    <row r="556" spans="1:9" ht="25.5" x14ac:dyDescent="0.25">
      <c r="A556" s="107"/>
      <c r="B556" s="234">
        <v>4</v>
      </c>
      <c r="C556" s="235"/>
      <c r="D556" s="236"/>
      <c r="E556" s="237" t="s">
        <v>14</v>
      </c>
      <c r="F556" s="32">
        <f t="shared" ref="F556:F557" si="258">F557</f>
        <v>0</v>
      </c>
      <c r="G556" s="32"/>
      <c r="H556" s="32">
        <f t="shared" ref="H556:H558" si="259">H557</f>
        <v>0</v>
      </c>
      <c r="I556" s="221" t="e">
        <f t="shared" si="224"/>
        <v>#DIV/0!</v>
      </c>
    </row>
    <row r="557" spans="1:9" ht="38.25" x14ac:dyDescent="0.25">
      <c r="A557" s="107"/>
      <c r="B557" s="238">
        <v>42</v>
      </c>
      <c r="C557" s="239"/>
      <c r="D557" s="240"/>
      <c r="E557" s="237" t="s">
        <v>29</v>
      </c>
      <c r="F557" s="32">
        <f t="shared" si="258"/>
        <v>0</v>
      </c>
      <c r="G557" s="32"/>
      <c r="H557" s="32">
        <f t="shared" si="259"/>
        <v>0</v>
      </c>
      <c r="I557" s="221" t="e">
        <f t="shared" si="224"/>
        <v>#DIV/0!</v>
      </c>
    </row>
    <row r="558" spans="1:9" x14ac:dyDescent="0.25">
      <c r="A558" s="107"/>
      <c r="B558" s="238">
        <v>422</v>
      </c>
      <c r="C558" s="239"/>
      <c r="D558" s="240"/>
      <c r="E558" s="237" t="s">
        <v>71</v>
      </c>
      <c r="F558" s="32"/>
      <c r="G558" s="32"/>
      <c r="H558" s="32">
        <f t="shared" si="259"/>
        <v>0</v>
      </c>
      <c r="I558" s="221" t="e">
        <f t="shared" si="224"/>
        <v>#DIV/0!</v>
      </c>
    </row>
    <row r="559" spans="1:9" ht="25.5" x14ac:dyDescent="0.25">
      <c r="A559" s="107"/>
      <c r="B559" s="241">
        <v>4227</v>
      </c>
      <c r="C559" s="242"/>
      <c r="D559" s="243"/>
      <c r="E559" s="244" t="s">
        <v>167</v>
      </c>
      <c r="F559" s="34"/>
      <c r="G559" s="34"/>
      <c r="H559" s="34">
        <v>0</v>
      </c>
      <c r="I559" s="221" t="e">
        <f t="shared" si="224"/>
        <v>#DIV/0!</v>
      </c>
    </row>
    <row r="560" spans="1:9" x14ac:dyDescent="0.25">
      <c r="A560" s="107"/>
      <c r="B560" s="226" t="s">
        <v>164</v>
      </c>
      <c r="C560" s="227"/>
      <c r="D560" s="228"/>
      <c r="E560" s="229" t="s">
        <v>137</v>
      </c>
      <c r="F560" s="43">
        <f>F561+F566+F571+F589</f>
        <v>141350</v>
      </c>
      <c r="G560" s="43"/>
      <c r="H560" s="43">
        <f>H561+H566+H571+H589</f>
        <v>4367.13</v>
      </c>
      <c r="I560" s="221">
        <f t="shared" si="224"/>
        <v>3.0895861337106476</v>
      </c>
    </row>
    <row r="561" spans="1:9" ht="25.5" x14ac:dyDescent="0.25">
      <c r="A561" s="107"/>
      <c r="B561" s="230" t="s">
        <v>143</v>
      </c>
      <c r="C561" s="231"/>
      <c r="D561" s="232"/>
      <c r="E561" s="233" t="s">
        <v>308</v>
      </c>
      <c r="F561" s="42">
        <f t="shared" ref="F561:F562" si="260">F562</f>
        <v>5000</v>
      </c>
      <c r="G561" s="42"/>
      <c r="H561" s="42">
        <f t="shared" ref="H561:H562" si="261">H562</f>
        <v>0</v>
      </c>
      <c r="I561" s="221">
        <f t="shared" ref="I561:I630" si="262">H561/F561*100</f>
        <v>0</v>
      </c>
    </row>
    <row r="562" spans="1:9" ht="25.5" x14ac:dyDescent="0.25">
      <c r="A562" s="107"/>
      <c r="B562" s="234">
        <v>4</v>
      </c>
      <c r="C562" s="235"/>
      <c r="D562" s="236"/>
      <c r="E562" s="237" t="s">
        <v>14</v>
      </c>
      <c r="F562" s="32">
        <f t="shared" si="260"/>
        <v>5000</v>
      </c>
      <c r="G562" s="32"/>
      <c r="H562" s="32">
        <f t="shared" si="261"/>
        <v>0</v>
      </c>
      <c r="I562" s="221">
        <f t="shared" si="262"/>
        <v>0</v>
      </c>
    </row>
    <row r="563" spans="1:9" ht="38.25" x14ac:dyDescent="0.25">
      <c r="A563" s="107"/>
      <c r="B563" s="238">
        <v>42</v>
      </c>
      <c r="C563" s="239"/>
      <c r="D563" s="240"/>
      <c r="E563" s="237" t="s">
        <v>29</v>
      </c>
      <c r="F563" s="32">
        <v>5000</v>
      </c>
      <c r="G563" s="32"/>
      <c r="H563" s="32">
        <f>H564</f>
        <v>0</v>
      </c>
      <c r="I563" s="221">
        <f t="shared" si="262"/>
        <v>0</v>
      </c>
    </row>
    <row r="564" spans="1:9" ht="38.25" x14ac:dyDescent="0.25">
      <c r="A564" s="107"/>
      <c r="B564" s="238">
        <v>424</v>
      </c>
      <c r="C564" s="239"/>
      <c r="D564" s="240"/>
      <c r="E564" s="237" t="s">
        <v>168</v>
      </c>
      <c r="F564" s="32"/>
      <c r="G564" s="32"/>
      <c r="H564" s="32">
        <f t="shared" ref="H564" si="263">H565</f>
        <v>0</v>
      </c>
      <c r="I564" s="221" t="e">
        <f t="shared" si="262"/>
        <v>#DIV/0!</v>
      </c>
    </row>
    <row r="565" spans="1:9" x14ac:dyDescent="0.25">
      <c r="A565" s="107"/>
      <c r="B565" s="241">
        <v>4241</v>
      </c>
      <c r="C565" s="242"/>
      <c r="D565" s="243"/>
      <c r="E565" s="244" t="s">
        <v>169</v>
      </c>
      <c r="F565" s="34"/>
      <c r="G565" s="34"/>
      <c r="H565" s="34">
        <v>0</v>
      </c>
      <c r="I565" s="221" t="e">
        <f t="shared" si="262"/>
        <v>#DIV/0!</v>
      </c>
    </row>
    <row r="566" spans="1:9" ht="38.25" x14ac:dyDescent="0.25">
      <c r="A566" s="107"/>
      <c r="B566" s="230" t="s">
        <v>141</v>
      </c>
      <c r="C566" s="231"/>
      <c r="D566" s="232"/>
      <c r="E566" s="233" t="s">
        <v>142</v>
      </c>
      <c r="F566" s="42">
        <f t="shared" ref="F566:F568" si="264">F567</f>
        <v>0</v>
      </c>
      <c r="G566" s="42"/>
      <c r="H566" s="42">
        <f t="shared" ref="H566:H569" si="265">H567</f>
        <v>0</v>
      </c>
      <c r="I566" s="221" t="e">
        <f t="shared" si="262"/>
        <v>#DIV/0!</v>
      </c>
    </row>
    <row r="567" spans="1:9" ht="25.5" x14ac:dyDescent="0.25">
      <c r="A567" s="107"/>
      <c r="B567" s="234">
        <v>4</v>
      </c>
      <c r="C567" s="235"/>
      <c r="D567" s="236"/>
      <c r="E567" s="237" t="s">
        <v>14</v>
      </c>
      <c r="F567" s="32">
        <f t="shared" si="264"/>
        <v>0</v>
      </c>
      <c r="G567" s="32"/>
      <c r="H567" s="32">
        <f t="shared" si="265"/>
        <v>0</v>
      </c>
      <c r="I567" s="221" t="e">
        <f t="shared" si="262"/>
        <v>#DIV/0!</v>
      </c>
    </row>
    <row r="568" spans="1:9" ht="38.25" x14ac:dyDescent="0.25">
      <c r="A568" s="107"/>
      <c r="B568" s="238">
        <v>42</v>
      </c>
      <c r="C568" s="239"/>
      <c r="D568" s="240"/>
      <c r="E568" s="237" t="s">
        <v>29</v>
      </c>
      <c r="F568" s="32">
        <f t="shared" si="264"/>
        <v>0</v>
      </c>
      <c r="G568" s="32"/>
      <c r="H568" s="32">
        <f t="shared" si="265"/>
        <v>0</v>
      </c>
      <c r="I568" s="221" t="e">
        <f t="shared" si="262"/>
        <v>#DIV/0!</v>
      </c>
    </row>
    <row r="569" spans="1:9" x14ac:dyDescent="0.25">
      <c r="A569" s="107"/>
      <c r="B569" s="238">
        <v>422</v>
      </c>
      <c r="C569" s="239"/>
      <c r="D569" s="240"/>
      <c r="E569" s="237" t="s">
        <v>71</v>
      </c>
      <c r="F569" s="32"/>
      <c r="G569" s="32"/>
      <c r="H569" s="32">
        <f t="shared" si="265"/>
        <v>0</v>
      </c>
      <c r="I569" s="221" t="e">
        <f t="shared" si="262"/>
        <v>#DIV/0!</v>
      </c>
    </row>
    <row r="570" spans="1:9" x14ac:dyDescent="0.25">
      <c r="A570" s="107"/>
      <c r="B570" s="241">
        <v>4221</v>
      </c>
      <c r="C570" s="242"/>
      <c r="D570" s="243"/>
      <c r="E570" s="244" t="s">
        <v>72</v>
      </c>
      <c r="F570" s="34"/>
      <c r="G570" s="34"/>
      <c r="H570" s="34"/>
      <c r="I570" s="221" t="e">
        <f t="shared" si="262"/>
        <v>#DIV/0!</v>
      </c>
    </row>
    <row r="571" spans="1:9" x14ac:dyDescent="0.25">
      <c r="A571" s="107"/>
      <c r="B571" s="230" t="s">
        <v>147</v>
      </c>
      <c r="C571" s="231"/>
      <c r="D571" s="232"/>
      <c r="E571" s="233" t="s">
        <v>148</v>
      </c>
      <c r="F571" s="42">
        <f>F572+F576</f>
        <v>135000</v>
      </c>
      <c r="G571" s="42"/>
      <c r="H571" s="42">
        <f>H576</f>
        <v>4367.13</v>
      </c>
      <c r="I571" s="221">
        <f t="shared" si="262"/>
        <v>3.2349111111111113</v>
      </c>
    </row>
    <row r="572" spans="1:9" x14ac:dyDescent="0.25">
      <c r="A572" s="107"/>
      <c r="B572" s="234">
        <v>3</v>
      </c>
      <c r="C572" s="235"/>
      <c r="D572" s="236"/>
      <c r="E572" s="237" t="s">
        <v>12</v>
      </c>
      <c r="F572" s="32">
        <f t="shared" ref="F572" si="266">F573</f>
        <v>50000</v>
      </c>
      <c r="G572" s="32"/>
      <c r="H572" s="32">
        <f t="shared" ref="H572" si="267">H573</f>
        <v>0</v>
      </c>
      <c r="I572" s="221">
        <f t="shared" si="262"/>
        <v>0</v>
      </c>
    </row>
    <row r="573" spans="1:9" x14ac:dyDescent="0.25">
      <c r="A573" s="107"/>
      <c r="B573" s="238">
        <v>32</v>
      </c>
      <c r="C573" s="239"/>
      <c r="D573" s="240"/>
      <c r="E573" s="237" t="s">
        <v>22</v>
      </c>
      <c r="F573" s="32">
        <v>50000</v>
      </c>
      <c r="G573" s="32"/>
      <c r="H573" s="32">
        <f>H574+H575</f>
        <v>0</v>
      </c>
      <c r="I573" s="221">
        <f t="shared" si="262"/>
        <v>0</v>
      </c>
    </row>
    <row r="574" spans="1:9" ht="25.5" x14ac:dyDescent="0.25">
      <c r="A574" s="107"/>
      <c r="B574" s="238">
        <v>322</v>
      </c>
      <c r="C574" s="239"/>
      <c r="D574" s="240"/>
      <c r="E574" s="237" t="s">
        <v>56</v>
      </c>
      <c r="F574" s="32"/>
      <c r="G574" s="32"/>
      <c r="H574" s="32">
        <f t="shared" ref="H574" si="268">H575</f>
        <v>0</v>
      </c>
      <c r="I574" s="221" t="e">
        <f t="shared" si="262"/>
        <v>#DIV/0!</v>
      </c>
    </row>
    <row r="575" spans="1:9" x14ac:dyDescent="0.25">
      <c r="A575" s="107"/>
      <c r="B575" s="241">
        <v>3225</v>
      </c>
      <c r="C575" s="242"/>
      <c r="D575" s="243"/>
      <c r="E575" s="244" t="s">
        <v>103</v>
      </c>
      <c r="F575" s="34"/>
      <c r="G575" s="34"/>
      <c r="H575" s="34"/>
      <c r="I575" s="221" t="e">
        <f t="shared" si="262"/>
        <v>#DIV/0!</v>
      </c>
    </row>
    <row r="576" spans="1:9" ht="25.5" x14ac:dyDescent="0.25">
      <c r="A576" s="107"/>
      <c r="B576" s="234">
        <v>4</v>
      </c>
      <c r="C576" s="235"/>
      <c r="D576" s="236"/>
      <c r="E576" s="237" t="s">
        <v>14</v>
      </c>
      <c r="F576" s="32">
        <f>F577+F582</f>
        <v>85000</v>
      </c>
      <c r="G576" s="32"/>
      <c r="H576" s="32">
        <f t="shared" ref="H576:H580" si="269">H577</f>
        <v>4367.13</v>
      </c>
      <c r="I576" s="221">
        <f t="shared" si="262"/>
        <v>5.1378000000000004</v>
      </c>
    </row>
    <row r="577" spans="1:9" ht="38.25" x14ac:dyDescent="0.25">
      <c r="A577" s="107"/>
      <c r="B577" s="238">
        <v>42</v>
      </c>
      <c r="C577" s="239"/>
      <c r="D577" s="240"/>
      <c r="E577" s="237" t="s">
        <v>29</v>
      </c>
      <c r="F577" s="32">
        <v>35000</v>
      </c>
      <c r="G577" s="32"/>
      <c r="H577" s="32">
        <f>H580+H578</f>
        <v>4367.13</v>
      </c>
      <c r="I577" s="221">
        <f t="shared" si="262"/>
        <v>12.477514285714285</v>
      </c>
    </row>
    <row r="578" spans="1:9" x14ac:dyDescent="0.25">
      <c r="A578" s="107"/>
      <c r="B578" s="238">
        <v>422</v>
      </c>
      <c r="C578" s="239"/>
      <c r="D578" s="240"/>
      <c r="E578" s="237" t="s">
        <v>71</v>
      </c>
      <c r="F578" s="32"/>
      <c r="G578" s="32"/>
      <c r="H578" s="32">
        <f t="shared" ref="H578" si="270">H579</f>
        <v>4367.13</v>
      </c>
      <c r="I578" s="221" t="e">
        <f t="shared" si="262"/>
        <v>#DIV/0!</v>
      </c>
    </row>
    <row r="579" spans="1:9" x14ac:dyDescent="0.25">
      <c r="A579" s="107"/>
      <c r="B579" s="241">
        <v>4221</v>
      </c>
      <c r="C579" s="242"/>
      <c r="D579" s="243"/>
      <c r="E579" s="244" t="s">
        <v>72</v>
      </c>
      <c r="F579" s="34"/>
      <c r="G579" s="34"/>
      <c r="H579" s="34">
        <v>4367.13</v>
      </c>
      <c r="I579" s="221" t="e">
        <f t="shared" si="262"/>
        <v>#DIV/0!</v>
      </c>
    </row>
    <row r="580" spans="1:9" ht="38.25" x14ac:dyDescent="0.25">
      <c r="A580" s="107"/>
      <c r="B580" s="238">
        <v>424</v>
      </c>
      <c r="C580" s="239"/>
      <c r="D580" s="240"/>
      <c r="E580" s="237" t="s">
        <v>168</v>
      </c>
      <c r="F580" s="32"/>
      <c r="G580" s="32"/>
      <c r="H580" s="32">
        <f t="shared" si="269"/>
        <v>0</v>
      </c>
      <c r="I580" s="221" t="e">
        <f t="shared" si="262"/>
        <v>#DIV/0!</v>
      </c>
    </row>
    <row r="581" spans="1:9" x14ac:dyDescent="0.25">
      <c r="A581" s="107"/>
      <c r="B581" s="241">
        <v>4241</v>
      </c>
      <c r="C581" s="242"/>
      <c r="D581" s="243"/>
      <c r="E581" s="244" t="s">
        <v>169</v>
      </c>
      <c r="F581" s="34"/>
      <c r="G581" s="34"/>
      <c r="H581" s="34"/>
      <c r="I581" s="221" t="e">
        <f t="shared" si="262"/>
        <v>#DIV/0!</v>
      </c>
    </row>
    <row r="582" spans="1:9" ht="38.25" x14ac:dyDescent="0.25">
      <c r="A582" s="107"/>
      <c r="B582" s="238">
        <v>45</v>
      </c>
      <c r="C582" s="239"/>
      <c r="D582" s="240"/>
      <c r="E582" s="237" t="s">
        <v>93</v>
      </c>
      <c r="F582" s="32">
        <v>50000</v>
      </c>
      <c r="G582" s="32"/>
      <c r="H582" s="32">
        <f t="shared" ref="H582:H583" si="271">H583</f>
        <v>0</v>
      </c>
      <c r="I582" s="221">
        <f t="shared" si="262"/>
        <v>0</v>
      </c>
    </row>
    <row r="583" spans="1:9" ht="25.5" x14ac:dyDescent="0.25">
      <c r="A583" s="107"/>
      <c r="B583" s="238">
        <v>451</v>
      </c>
      <c r="C583" s="239"/>
      <c r="D583" s="240"/>
      <c r="E583" s="237" t="s">
        <v>94</v>
      </c>
      <c r="F583" s="32"/>
      <c r="G583" s="32"/>
      <c r="H583" s="32">
        <f t="shared" si="271"/>
        <v>0</v>
      </c>
      <c r="I583" s="221" t="e">
        <f t="shared" si="262"/>
        <v>#DIV/0!</v>
      </c>
    </row>
    <row r="584" spans="1:9" ht="25.5" x14ac:dyDescent="0.25">
      <c r="A584" s="107"/>
      <c r="B584" s="241">
        <v>4511</v>
      </c>
      <c r="C584" s="242"/>
      <c r="D584" s="243"/>
      <c r="E584" s="244" t="s">
        <v>94</v>
      </c>
      <c r="F584" s="34"/>
      <c r="G584" s="34"/>
      <c r="H584" s="34">
        <v>0</v>
      </c>
      <c r="I584" s="221" t="e">
        <f t="shared" si="262"/>
        <v>#DIV/0!</v>
      </c>
    </row>
    <row r="585" spans="1:9" x14ac:dyDescent="0.25">
      <c r="A585" s="107"/>
      <c r="B585" s="245"/>
      <c r="C585" s="246"/>
      <c r="D585" s="247"/>
      <c r="E585" s="244"/>
      <c r="F585" s="34"/>
      <c r="G585" s="34"/>
      <c r="H585" s="34"/>
      <c r="I585" s="221" t="e">
        <f t="shared" si="262"/>
        <v>#DIV/0!</v>
      </c>
    </row>
    <row r="586" spans="1:9" x14ac:dyDescent="0.25">
      <c r="A586" s="107"/>
      <c r="B586" s="245"/>
      <c r="C586" s="246"/>
      <c r="D586" s="247"/>
      <c r="E586" s="244"/>
      <c r="F586" s="34"/>
      <c r="G586" s="34"/>
      <c r="H586" s="34"/>
      <c r="I586" s="221" t="e">
        <f t="shared" si="262"/>
        <v>#DIV/0!</v>
      </c>
    </row>
    <row r="587" spans="1:9" x14ac:dyDescent="0.25">
      <c r="A587" s="107"/>
      <c r="B587" s="245"/>
      <c r="C587" s="246"/>
      <c r="D587" s="247"/>
      <c r="E587" s="244"/>
      <c r="F587" s="34"/>
      <c r="G587" s="34"/>
      <c r="H587" s="34"/>
      <c r="I587" s="221" t="e">
        <f t="shared" si="262"/>
        <v>#DIV/0!</v>
      </c>
    </row>
    <row r="588" spans="1:9" x14ac:dyDescent="0.25">
      <c r="A588" s="107"/>
      <c r="B588" s="245"/>
      <c r="C588" s="246"/>
      <c r="D588" s="247"/>
      <c r="E588" s="244"/>
      <c r="F588" s="34"/>
      <c r="G588" s="34"/>
      <c r="H588" s="34"/>
      <c r="I588" s="221" t="e">
        <f t="shared" si="262"/>
        <v>#DIV/0!</v>
      </c>
    </row>
    <row r="589" spans="1:9" x14ac:dyDescent="0.25">
      <c r="A589" s="107"/>
      <c r="B589" s="230" t="s">
        <v>149</v>
      </c>
      <c r="C589" s="231"/>
      <c r="D589" s="232"/>
      <c r="E589" s="233" t="s">
        <v>150</v>
      </c>
      <c r="F589" s="42">
        <f t="shared" ref="F589:F590" si="272">F590</f>
        <v>1350</v>
      </c>
      <c r="G589" s="42"/>
      <c r="H589" s="42">
        <f t="shared" ref="H589:H592" si="273">H590</f>
        <v>0</v>
      </c>
      <c r="I589" s="221">
        <f t="shared" si="262"/>
        <v>0</v>
      </c>
    </row>
    <row r="590" spans="1:9" ht="25.5" x14ac:dyDescent="0.25">
      <c r="A590" s="107"/>
      <c r="B590" s="234">
        <v>4</v>
      </c>
      <c r="C590" s="235"/>
      <c r="D590" s="236"/>
      <c r="E590" s="237" t="s">
        <v>14</v>
      </c>
      <c r="F590" s="32">
        <f t="shared" si="272"/>
        <v>1350</v>
      </c>
      <c r="G590" s="32"/>
      <c r="H590" s="32">
        <f t="shared" si="273"/>
        <v>0</v>
      </c>
      <c r="I590" s="221">
        <f t="shared" si="262"/>
        <v>0</v>
      </c>
    </row>
    <row r="591" spans="1:9" ht="38.25" x14ac:dyDescent="0.25">
      <c r="A591" s="107"/>
      <c r="B591" s="238">
        <v>42</v>
      </c>
      <c r="C591" s="239"/>
      <c r="D591" s="240"/>
      <c r="E591" s="237" t="s">
        <v>29</v>
      </c>
      <c r="F591" s="32">
        <v>1350</v>
      </c>
      <c r="G591" s="32"/>
      <c r="H591" s="32">
        <f t="shared" si="273"/>
        <v>0</v>
      </c>
      <c r="I591" s="221">
        <f t="shared" si="262"/>
        <v>0</v>
      </c>
    </row>
    <row r="592" spans="1:9" x14ac:dyDescent="0.25">
      <c r="A592" s="107"/>
      <c r="B592" s="238">
        <v>422</v>
      </c>
      <c r="C592" s="239"/>
      <c r="D592" s="240"/>
      <c r="E592" s="237" t="s">
        <v>71</v>
      </c>
      <c r="F592" s="32"/>
      <c r="G592" s="32"/>
      <c r="H592" s="32">
        <f t="shared" si="273"/>
        <v>0</v>
      </c>
      <c r="I592" s="221" t="e">
        <f t="shared" si="262"/>
        <v>#DIV/0!</v>
      </c>
    </row>
    <row r="593" spans="1:9" x14ac:dyDescent="0.25">
      <c r="A593" s="107"/>
      <c r="B593" s="241">
        <v>4221</v>
      </c>
      <c r="C593" s="242"/>
      <c r="D593" s="243"/>
      <c r="E593" s="244" t="s">
        <v>72</v>
      </c>
      <c r="F593" s="34"/>
      <c r="G593" s="34"/>
      <c r="H593" s="34">
        <v>0</v>
      </c>
      <c r="I593" s="221" t="e">
        <f t="shared" si="262"/>
        <v>#DIV/0!</v>
      </c>
    </row>
    <row r="594" spans="1:9" ht="25.5" x14ac:dyDescent="0.25">
      <c r="A594" s="107"/>
      <c r="B594" s="226" t="s">
        <v>170</v>
      </c>
      <c r="C594" s="227"/>
      <c r="D594" s="228"/>
      <c r="E594" s="229" t="s">
        <v>171</v>
      </c>
      <c r="F594" s="43">
        <f>F595+F607</f>
        <v>1060000</v>
      </c>
      <c r="G594" s="43"/>
      <c r="H594" s="43">
        <f>H595+H607</f>
        <v>3649.55</v>
      </c>
      <c r="I594" s="221">
        <f t="shared" si="262"/>
        <v>0.3442971698113208</v>
      </c>
    </row>
    <row r="595" spans="1:9" x14ac:dyDescent="0.25">
      <c r="A595" s="107"/>
      <c r="B595" s="230" t="s">
        <v>147</v>
      </c>
      <c r="C595" s="231"/>
      <c r="D595" s="232"/>
      <c r="E595" s="233" t="s">
        <v>309</v>
      </c>
      <c r="F595" s="42">
        <f>F600+F596</f>
        <v>1056500</v>
      </c>
      <c r="G595" s="42"/>
      <c r="H595" s="42">
        <f>H600</f>
        <v>3649.55</v>
      </c>
      <c r="I595" s="221">
        <f t="shared" si="262"/>
        <v>0.34543776620918126</v>
      </c>
    </row>
    <row r="596" spans="1:9" x14ac:dyDescent="0.25">
      <c r="A596" s="107"/>
      <c r="B596" s="234">
        <v>3</v>
      </c>
      <c r="C596" s="235"/>
      <c r="D596" s="236"/>
      <c r="E596" s="237" t="s">
        <v>12</v>
      </c>
      <c r="F596" s="32">
        <f t="shared" ref="F596" si="274">F597</f>
        <v>6500</v>
      </c>
      <c r="G596" s="32"/>
      <c r="H596" s="32">
        <f t="shared" ref="H596" si="275">H597</f>
        <v>0</v>
      </c>
      <c r="I596" s="221">
        <f t="shared" si="262"/>
        <v>0</v>
      </c>
    </row>
    <row r="597" spans="1:9" x14ac:dyDescent="0.25">
      <c r="A597" s="107"/>
      <c r="B597" s="238">
        <v>32</v>
      </c>
      <c r="C597" s="239"/>
      <c r="D597" s="240"/>
      <c r="E597" s="237" t="s">
        <v>22</v>
      </c>
      <c r="F597" s="32">
        <v>6500</v>
      </c>
      <c r="G597" s="32"/>
      <c r="H597" s="32">
        <f>H598+H599</f>
        <v>0</v>
      </c>
      <c r="I597" s="221">
        <f t="shared" si="262"/>
        <v>0</v>
      </c>
    </row>
    <row r="598" spans="1:9" x14ac:dyDescent="0.25">
      <c r="A598" s="107"/>
      <c r="B598" s="238">
        <v>323</v>
      </c>
      <c r="C598" s="239"/>
      <c r="D598" s="240"/>
      <c r="E598" s="237" t="s">
        <v>69</v>
      </c>
      <c r="F598" s="32"/>
      <c r="G598" s="32"/>
      <c r="H598" s="32">
        <f t="shared" ref="H598" si="276">H599</f>
        <v>0</v>
      </c>
      <c r="I598" s="221" t="e">
        <f t="shared" si="262"/>
        <v>#DIV/0!</v>
      </c>
    </row>
    <row r="599" spans="1:9" ht="25.5" x14ac:dyDescent="0.25">
      <c r="A599" s="107"/>
      <c r="B599" s="241">
        <v>3232</v>
      </c>
      <c r="C599" s="242"/>
      <c r="D599" s="243"/>
      <c r="E599" s="244" t="s">
        <v>111</v>
      </c>
      <c r="F599" s="34"/>
      <c r="G599" s="34"/>
      <c r="H599" s="34">
        <v>0</v>
      </c>
      <c r="I599" s="221" t="e">
        <f t="shared" si="262"/>
        <v>#DIV/0!</v>
      </c>
    </row>
    <row r="600" spans="1:9" ht="25.5" x14ac:dyDescent="0.25">
      <c r="A600" s="107"/>
      <c r="B600" s="234">
        <v>4</v>
      </c>
      <c r="C600" s="235"/>
      <c r="D600" s="236"/>
      <c r="E600" s="237" t="s">
        <v>14</v>
      </c>
      <c r="F600" s="32">
        <f>F601+F604</f>
        <v>1050000</v>
      </c>
      <c r="G600" s="32"/>
      <c r="H600" s="32">
        <f>H601+H604</f>
        <v>3649.55</v>
      </c>
      <c r="I600" s="221">
        <f t="shared" si="262"/>
        <v>0.34757619047619048</v>
      </c>
    </row>
    <row r="601" spans="1:9" ht="38.25" x14ac:dyDescent="0.25">
      <c r="A601" s="107"/>
      <c r="B601" s="238">
        <v>42</v>
      </c>
      <c r="C601" s="239"/>
      <c r="D601" s="240"/>
      <c r="E601" s="237" t="s">
        <v>29</v>
      </c>
      <c r="F601" s="32">
        <v>50000</v>
      </c>
      <c r="G601" s="32"/>
      <c r="H601" s="32">
        <f t="shared" ref="H601:H602" si="277">H602</f>
        <v>3649.55</v>
      </c>
      <c r="I601" s="221">
        <f t="shared" si="262"/>
        <v>7.2991000000000001</v>
      </c>
    </row>
    <row r="602" spans="1:9" x14ac:dyDescent="0.25">
      <c r="A602" s="107"/>
      <c r="B602" s="238">
        <v>421</v>
      </c>
      <c r="C602" s="239"/>
      <c r="D602" s="240"/>
      <c r="E602" s="237" t="s">
        <v>89</v>
      </c>
      <c r="F602" s="32"/>
      <c r="G602" s="32"/>
      <c r="H602" s="32">
        <f t="shared" si="277"/>
        <v>3649.55</v>
      </c>
      <c r="I602" s="221" t="e">
        <f t="shared" si="262"/>
        <v>#DIV/0!</v>
      </c>
    </row>
    <row r="603" spans="1:9" x14ac:dyDescent="0.25">
      <c r="A603" s="107"/>
      <c r="B603" s="241">
        <v>4212</v>
      </c>
      <c r="C603" s="242"/>
      <c r="D603" s="243"/>
      <c r="E603" s="244" t="s">
        <v>133</v>
      </c>
      <c r="F603" s="34"/>
      <c r="G603" s="34"/>
      <c r="H603" s="34">
        <v>3649.55</v>
      </c>
      <c r="I603" s="221" t="e">
        <f t="shared" si="262"/>
        <v>#DIV/0!</v>
      </c>
    </row>
    <row r="604" spans="1:9" ht="38.25" x14ac:dyDescent="0.25">
      <c r="A604" s="107"/>
      <c r="B604" s="238">
        <v>45</v>
      </c>
      <c r="C604" s="239"/>
      <c r="D604" s="240"/>
      <c r="E604" s="237" t="s">
        <v>93</v>
      </c>
      <c r="F604" s="32">
        <v>1000000</v>
      </c>
      <c r="G604" s="32"/>
      <c r="H604" s="32">
        <f t="shared" ref="H604:H605" si="278">H605</f>
        <v>0</v>
      </c>
      <c r="I604" s="221">
        <f t="shared" si="262"/>
        <v>0</v>
      </c>
    </row>
    <row r="605" spans="1:9" ht="25.5" x14ac:dyDescent="0.25">
      <c r="A605" s="107"/>
      <c r="B605" s="238">
        <v>451</v>
      </c>
      <c r="C605" s="239"/>
      <c r="D605" s="240"/>
      <c r="E605" s="237" t="s">
        <v>94</v>
      </c>
      <c r="F605" s="32"/>
      <c r="G605" s="32"/>
      <c r="H605" s="32">
        <f t="shared" si="278"/>
        <v>0</v>
      </c>
      <c r="I605" s="221" t="e">
        <f t="shared" si="262"/>
        <v>#DIV/0!</v>
      </c>
    </row>
    <row r="606" spans="1:9" ht="25.5" x14ac:dyDescent="0.25">
      <c r="A606" s="107"/>
      <c r="B606" s="241">
        <v>4511</v>
      </c>
      <c r="C606" s="242"/>
      <c r="D606" s="243"/>
      <c r="E606" s="244" t="s">
        <v>94</v>
      </c>
      <c r="F606" s="34"/>
      <c r="G606" s="34"/>
      <c r="H606" s="34">
        <v>0</v>
      </c>
      <c r="I606" s="221" t="e">
        <f t="shared" si="262"/>
        <v>#DIV/0!</v>
      </c>
    </row>
    <row r="607" spans="1:9" ht="38.25" x14ac:dyDescent="0.25">
      <c r="A607" s="107"/>
      <c r="B607" s="230" t="s">
        <v>310</v>
      </c>
      <c r="C607" s="231"/>
      <c r="D607" s="232"/>
      <c r="E607" s="233" t="s">
        <v>311</v>
      </c>
      <c r="F607" s="42">
        <f t="shared" ref="F607:F608" si="279">F608</f>
        <v>3500</v>
      </c>
      <c r="G607" s="42"/>
      <c r="H607" s="42">
        <f t="shared" ref="H607:H610" si="280">H608</f>
        <v>0</v>
      </c>
      <c r="I607" s="221">
        <f t="shared" si="262"/>
        <v>0</v>
      </c>
    </row>
    <row r="608" spans="1:9" x14ac:dyDescent="0.25">
      <c r="A608" s="107"/>
      <c r="B608" s="234">
        <v>3</v>
      </c>
      <c r="C608" s="235"/>
      <c r="D608" s="236"/>
      <c r="E608" s="237" t="s">
        <v>12</v>
      </c>
      <c r="F608" s="32">
        <f t="shared" si="279"/>
        <v>3500</v>
      </c>
      <c r="G608" s="32"/>
      <c r="H608" s="32">
        <f t="shared" si="280"/>
        <v>0</v>
      </c>
      <c r="I608" s="221">
        <f t="shared" si="262"/>
        <v>0</v>
      </c>
    </row>
    <row r="609" spans="1:9" x14ac:dyDescent="0.25">
      <c r="A609" s="107"/>
      <c r="B609" s="238">
        <v>32</v>
      </c>
      <c r="C609" s="239"/>
      <c r="D609" s="240"/>
      <c r="E609" s="237" t="s">
        <v>22</v>
      </c>
      <c r="F609" s="32">
        <v>3500</v>
      </c>
      <c r="G609" s="32"/>
      <c r="H609" s="32">
        <f t="shared" si="280"/>
        <v>0</v>
      </c>
      <c r="I609" s="221">
        <f t="shared" si="262"/>
        <v>0</v>
      </c>
    </row>
    <row r="610" spans="1:9" x14ac:dyDescent="0.25">
      <c r="A610" s="107"/>
      <c r="B610" s="238">
        <v>323</v>
      </c>
      <c r="C610" s="239"/>
      <c r="D610" s="240"/>
      <c r="E610" s="237" t="s">
        <v>69</v>
      </c>
      <c r="F610" s="32"/>
      <c r="G610" s="32"/>
      <c r="H610" s="32">
        <f t="shared" si="280"/>
        <v>0</v>
      </c>
      <c r="I610" s="221" t="e">
        <f t="shared" si="262"/>
        <v>#DIV/0!</v>
      </c>
    </row>
    <row r="611" spans="1:9" ht="25.5" x14ac:dyDescent="0.25">
      <c r="A611" s="107"/>
      <c r="B611" s="241">
        <v>3232</v>
      </c>
      <c r="C611" s="242"/>
      <c r="D611" s="243"/>
      <c r="E611" s="244" t="s">
        <v>111</v>
      </c>
      <c r="F611" s="34"/>
      <c r="G611" s="34"/>
      <c r="H611" s="34">
        <v>0</v>
      </c>
      <c r="I611" s="221" t="e">
        <f t="shared" si="262"/>
        <v>#DIV/0!</v>
      </c>
    </row>
    <row r="612" spans="1:9" ht="25.5" x14ac:dyDescent="0.25">
      <c r="A612" s="107"/>
      <c r="B612" s="226" t="s">
        <v>172</v>
      </c>
      <c r="C612" s="227"/>
      <c r="D612" s="228"/>
      <c r="E612" s="229" t="s">
        <v>173</v>
      </c>
      <c r="F612" s="43">
        <f t="shared" ref="F612:F613" si="281">F613</f>
        <v>0</v>
      </c>
      <c r="G612" s="43"/>
      <c r="H612" s="43">
        <f t="shared" ref="H612:H613" si="282">H613</f>
        <v>0</v>
      </c>
      <c r="I612" s="221" t="e">
        <f t="shared" si="262"/>
        <v>#DIV/0!</v>
      </c>
    </row>
    <row r="613" spans="1:9" x14ac:dyDescent="0.25">
      <c r="A613" s="107"/>
      <c r="B613" s="230" t="s">
        <v>147</v>
      </c>
      <c r="C613" s="231"/>
      <c r="D613" s="232"/>
      <c r="E613" s="233" t="s">
        <v>148</v>
      </c>
      <c r="F613" s="42">
        <f t="shared" si="281"/>
        <v>0</v>
      </c>
      <c r="G613" s="42"/>
      <c r="H613" s="42">
        <f t="shared" si="282"/>
        <v>0</v>
      </c>
      <c r="I613" s="221" t="e">
        <f t="shared" si="262"/>
        <v>#DIV/0!</v>
      </c>
    </row>
    <row r="614" spans="1:9" x14ac:dyDescent="0.25">
      <c r="A614" s="107"/>
      <c r="B614" s="234">
        <v>3</v>
      </c>
      <c r="C614" s="235"/>
      <c r="D614" s="236"/>
      <c r="E614" s="237" t="s">
        <v>12</v>
      </c>
      <c r="F614" s="32">
        <f t="shared" ref="F614" si="283">F615+F620</f>
        <v>0</v>
      </c>
      <c r="G614" s="32"/>
      <c r="H614" s="32">
        <f t="shared" ref="H614" si="284">H615+H620</f>
        <v>0</v>
      </c>
      <c r="I614" s="221" t="e">
        <f t="shared" si="262"/>
        <v>#DIV/0!</v>
      </c>
    </row>
    <row r="615" spans="1:9" x14ac:dyDescent="0.25">
      <c r="A615" s="107"/>
      <c r="B615" s="238">
        <v>32</v>
      </c>
      <c r="C615" s="239"/>
      <c r="D615" s="240"/>
      <c r="E615" s="237" t="s">
        <v>22</v>
      </c>
      <c r="F615" s="32">
        <v>0</v>
      </c>
      <c r="G615" s="32"/>
      <c r="H615" s="32">
        <f t="shared" ref="H615" si="285">H616+H618</f>
        <v>0</v>
      </c>
      <c r="I615" s="221" t="e">
        <f t="shared" si="262"/>
        <v>#DIV/0!</v>
      </c>
    </row>
    <row r="616" spans="1:9" ht="25.5" x14ac:dyDescent="0.25">
      <c r="A616" s="107"/>
      <c r="B616" s="238">
        <v>322</v>
      </c>
      <c r="C616" s="239"/>
      <c r="D616" s="240"/>
      <c r="E616" s="237" t="s">
        <v>56</v>
      </c>
      <c r="F616" s="32"/>
      <c r="G616" s="32"/>
      <c r="H616" s="32">
        <f t="shared" ref="H616" si="286">H617</f>
        <v>0</v>
      </c>
      <c r="I616" s="221" t="e">
        <f t="shared" si="262"/>
        <v>#DIV/0!</v>
      </c>
    </row>
    <row r="617" spans="1:9" x14ac:dyDescent="0.25">
      <c r="A617" s="107"/>
      <c r="B617" s="241">
        <v>3222</v>
      </c>
      <c r="C617" s="242"/>
      <c r="D617" s="243"/>
      <c r="E617" s="244" t="s">
        <v>68</v>
      </c>
      <c r="F617" s="34"/>
      <c r="G617" s="34"/>
      <c r="H617" s="34">
        <v>0</v>
      </c>
      <c r="I617" s="221" t="e">
        <f t="shared" si="262"/>
        <v>#DIV/0!</v>
      </c>
    </row>
    <row r="618" spans="1:9" ht="25.5" x14ac:dyDescent="0.25">
      <c r="A618" s="107"/>
      <c r="B618" s="238">
        <v>329</v>
      </c>
      <c r="C618" s="239"/>
      <c r="D618" s="240"/>
      <c r="E618" s="237" t="s">
        <v>59</v>
      </c>
      <c r="F618" s="32"/>
      <c r="G618" s="32"/>
      <c r="H618" s="32">
        <f t="shared" ref="H618" si="287">H619</f>
        <v>0</v>
      </c>
      <c r="I618" s="221" t="e">
        <f t="shared" si="262"/>
        <v>#DIV/0!</v>
      </c>
    </row>
    <row r="619" spans="1:9" ht="25.5" x14ac:dyDescent="0.25">
      <c r="A619" s="107"/>
      <c r="B619" s="241">
        <v>3299</v>
      </c>
      <c r="C619" s="242"/>
      <c r="D619" s="243"/>
      <c r="E619" s="244" t="s">
        <v>59</v>
      </c>
      <c r="F619" s="34"/>
      <c r="G619" s="34"/>
      <c r="H619" s="34">
        <v>0</v>
      </c>
      <c r="I619" s="221" t="e">
        <f t="shared" si="262"/>
        <v>#DIV/0!</v>
      </c>
    </row>
    <row r="620" spans="1:9" ht="51" x14ac:dyDescent="0.25">
      <c r="A620" s="107"/>
      <c r="B620" s="238">
        <v>37</v>
      </c>
      <c r="C620" s="239"/>
      <c r="D620" s="240"/>
      <c r="E620" s="237" t="s">
        <v>107</v>
      </c>
      <c r="F620" s="32">
        <v>0</v>
      </c>
      <c r="G620" s="32"/>
      <c r="H620" s="32">
        <f t="shared" ref="H620:H621" si="288">H621</f>
        <v>0</v>
      </c>
      <c r="I620" s="221" t="e">
        <f t="shared" si="262"/>
        <v>#DIV/0!</v>
      </c>
    </row>
    <row r="621" spans="1:9" ht="38.25" x14ac:dyDescent="0.25">
      <c r="A621" s="107"/>
      <c r="B621" s="238">
        <v>372</v>
      </c>
      <c r="C621" s="239"/>
      <c r="D621" s="240"/>
      <c r="E621" s="237" t="s">
        <v>76</v>
      </c>
      <c r="F621" s="32"/>
      <c r="G621" s="32"/>
      <c r="H621" s="32">
        <f t="shared" si="288"/>
        <v>0</v>
      </c>
      <c r="I621" s="221" t="e">
        <f t="shared" si="262"/>
        <v>#DIV/0!</v>
      </c>
    </row>
    <row r="622" spans="1:9" ht="25.5" x14ac:dyDescent="0.25">
      <c r="A622" s="107"/>
      <c r="B622" s="241">
        <v>3721</v>
      </c>
      <c r="C622" s="242"/>
      <c r="D622" s="243"/>
      <c r="E622" s="244" t="s">
        <v>77</v>
      </c>
      <c r="F622" s="34"/>
      <c r="G622" s="34"/>
      <c r="H622" s="34">
        <v>0</v>
      </c>
      <c r="I622" s="221" t="e">
        <f t="shared" si="262"/>
        <v>#DIV/0!</v>
      </c>
    </row>
    <row r="623" spans="1:9" ht="25.5" x14ac:dyDescent="0.25">
      <c r="A623" s="107"/>
      <c r="B623" s="226" t="s">
        <v>174</v>
      </c>
      <c r="C623" s="227"/>
      <c r="D623" s="228"/>
      <c r="E623" s="229" t="s">
        <v>175</v>
      </c>
      <c r="F623" s="43">
        <f t="shared" ref="F623" si="289">F624</f>
        <v>187000</v>
      </c>
      <c r="G623" s="43"/>
      <c r="H623" s="43">
        <f t="shared" ref="H623" si="290">H624</f>
        <v>0</v>
      </c>
      <c r="I623" s="221">
        <f t="shared" si="262"/>
        <v>0</v>
      </c>
    </row>
    <row r="624" spans="1:9" x14ac:dyDescent="0.25">
      <c r="A624" s="107"/>
      <c r="B624" s="230" t="s">
        <v>147</v>
      </c>
      <c r="C624" s="231"/>
      <c r="D624" s="232"/>
      <c r="E624" s="233" t="s">
        <v>148</v>
      </c>
      <c r="F624" s="42">
        <f>F625+F632+F626</f>
        <v>187000</v>
      </c>
      <c r="G624" s="42"/>
      <c r="H624" s="42">
        <f>H625+H632</f>
        <v>0</v>
      </c>
      <c r="I624" s="221">
        <f t="shared" si="262"/>
        <v>0</v>
      </c>
    </row>
    <row r="625" spans="1:9" x14ac:dyDescent="0.25">
      <c r="A625" s="107"/>
      <c r="B625" s="234">
        <v>3</v>
      </c>
      <c r="C625" s="235"/>
      <c r="D625" s="236"/>
      <c r="E625" s="237" t="s">
        <v>12</v>
      </c>
      <c r="F625" s="32">
        <f>F629</f>
        <v>110000</v>
      </c>
      <c r="G625" s="32"/>
      <c r="H625" s="32">
        <f>H629+H626</f>
        <v>0</v>
      </c>
      <c r="I625" s="221">
        <f t="shared" si="262"/>
        <v>0</v>
      </c>
    </row>
    <row r="626" spans="1:9" x14ac:dyDescent="0.25">
      <c r="A626" s="107"/>
      <c r="B626" s="238">
        <v>32</v>
      </c>
      <c r="C626" s="239"/>
      <c r="D626" s="240"/>
      <c r="E626" s="237" t="s">
        <v>22</v>
      </c>
      <c r="F626" s="32">
        <v>2000</v>
      </c>
      <c r="G626" s="32"/>
      <c r="H626" s="32">
        <f t="shared" ref="H626:H627" si="291">H627</f>
        <v>0</v>
      </c>
      <c r="I626" s="221">
        <f t="shared" si="262"/>
        <v>0</v>
      </c>
    </row>
    <row r="627" spans="1:9" x14ac:dyDescent="0.25">
      <c r="A627" s="107"/>
      <c r="B627" s="238">
        <v>323</v>
      </c>
      <c r="C627" s="239"/>
      <c r="D627" s="240"/>
      <c r="E627" s="237" t="s">
        <v>69</v>
      </c>
      <c r="F627" s="32"/>
      <c r="G627" s="32"/>
      <c r="H627" s="32">
        <f t="shared" si="291"/>
        <v>0</v>
      </c>
      <c r="I627" s="221" t="e">
        <f t="shared" si="262"/>
        <v>#DIV/0!</v>
      </c>
    </row>
    <row r="628" spans="1:9" x14ac:dyDescent="0.25">
      <c r="A628" s="107"/>
      <c r="B628" s="241">
        <v>3237</v>
      </c>
      <c r="C628" s="242"/>
      <c r="D628" s="243"/>
      <c r="E628" s="244" t="s">
        <v>312</v>
      </c>
      <c r="F628" s="34"/>
      <c r="G628" s="34"/>
      <c r="H628" s="34">
        <v>0</v>
      </c>
      <c r="I628" s="221" t="e">
        <f t="shared" si="262"/>
        <v>#DIV/0!</v>
      </c>
    </row>
    <row r="629" spans="1:9" ht="51" x14ac:dyDescent="0.25">
      <c r="A629" s="107"/>
      <c r="B629" s="238">
        <v>37</v>
      </c>
      <c r="C629" s="239"/>
      <c r="D629" s="240"/>
      <c r="E629" s="237" t="s">
        <v>107</v>
      </c>
      <c r="F629" s="32">
        <v>110000</v>
      </c>
      <c r="G629" s="32"/>
      <c r="H629" s="32">
        <f t="shared" ref="H629:H630" si="292">H630</f>
        <v>0</v>
      </c>
      <c r="I629" s="221">
        <f t="shared" si="262"/>
        <v>0</v>
      </c>
    </row>
    <row r="630" spans="1:9" ht="38.25" x14ac:dyDescent="0.25">
      <c r="A630" s="107"/>
      <c r="B630" s="238">
        <v>372</v>
      </c>
      <c r="C630" s="239"/>
      <c r="D630" s="240"/>
      <c r="E630" s="237" t="s">
        <v>76</v>
      </c>
      <c r="F630" s="32"/>
      <c r="G630" s="32"/>
      <c r="H630" s="32">
        <f t="shared" si="292"/>
        <v>0</v>
      </c>
      <c r="I630" s="221" t="e">
        <f t="shared" si="262"/>
        <v>#DIV/0!</v>
      </c>
    </row>
    <row r="631" spans="1:9" ht="25.5" x14ac:dyDescent="0.25">
      <c r="A631" s="107"/>
      <c r="B631" s="241">
        <v>3722</v>
      </c>
      <c r="C631" s="242"/>
      <c r="D631" s="243"/>
      <c r="E631" s="244" t="s">
        <v>78</v>
      </c>
      <c r="F631" s="34"/>
      <c r="G631" s="34"/>
      <c r="H631" s="34">
        <v>0</v>
      </c>
      <c r="I631" s="221" t="e">
        <f t="shared" ref="I631:I666" si="293">H631/F631*100</f>
        <v>#DIV/0!</v>
      </c>
    </row>
    <row r="632" spans="1:9" ht="25.5" x14ac:dyDescent="0.25">
      <c r="A632" s="107"/>
      <c r="B632" s="234">
        <v>4</v>
      </c>
      <c r="C632" s="235"/>
      <c r="D632" s="236"/>
      <c r="E632" s="237" t="s">
        <v>14</v>
      </c>
      <c r="F632" s="32">
        <f t="shared" ref="F632" si="294">F633</f>
        <v>75000</v>
      </c>
      <c r="G632" s="32"/>
      <c r="H632" s="32">
        <f t="shared" ref="H632:H634" si="295">H633</f>
        <v>0</v>
      </c>
      <c r="I632" s="221">
        <f t="shared" si="293"/>
        <v>0</v>
      </c>
    </row>
    <row r="633" spans="1:9" ht="38.25" x14ac:dyDescent="0.25">
      <c r="A633" s="107"/>
      <c r="B633" s="238">
        <v>42</v>
      </c>
      <c r="C633" s="239"/>
      <c r="D633" s="240"/>
      <c r="E633" s="237" t="s">
        <v>29</v>
      </c>
      <c r="F633" s="32">
        <v>75000</v>
      </c>
      <c r="G633" s="32"/>
      <c r="H633" s="32">
        <f t="shared" si="295"/>
        <v>0</v>
      </c>
      <c r="I633" s="221">
        <f t="shared" si="293"/>
        <v>0</v>
      </c>
    </row>
    <row r="634" spans="1:9" ht="38.25" x14ac:dyDescent="0.25">
      <c r="A634" s="107"/>
      <c r="B634" s="238">
        <v>424</v>
      </c>
      <c r="C634" s="239"/>
      <c r="D634" s="240"/>
      <c r="E634" s="237" t="s">
        <v>168</v>
      </c>
      <c r="F634" s="32"/>
      <c r="G634" s="32"/>
      <c r="H634" s="32">
        <f t="shared" si="295"/>
        <v>0</v>
      </c>
      <c r="I634" s="221" t="e">
        <f t="shared" si="293"/>
        <v>#DIV/0!</v>
      </c>
    </row>
    <row r="635" spans="1:9" x14ac:dyDescent="0.25">
      <c r="A635" s="107"/>
      <c r="B635" s="241">
        <v>4241</v>
      </c>
      <c r="C635" s="242"/>
      <c r="D635" s="243"/>
      <c r="E635" s="244" t="s">
        <v>169</v>
      </c>
      <c r="F635" s="34"/>
      <c r="G635" s="34"/>
      <c r="H635" s="34">
        <v>0</v>
      </c>
      <c r="I635" s="221" t="e">
        <f t="shared" si="293"/>
        <v>#DIV/0!</v>
      </c>
    </row>
    <row r="636" spans="1:9" ht="38.25" x14ac:dyDescent="0.25">
      <c r="A636" s="107"/>
      <c r="B636" s="226" t="s">
        <v>236</v>
      </c>
      <c r="C636" s="227"/>
      <c r="D636" s="228"/>
      <c r="E636" s="229" t="s">
        <v>237</v>
      </c>
      <c r="F636" s="43">
        <f t="shared" ref="F636" si="296">F637+F649</f>
        <v>18500</v>
      </c>
      <c r="G636" s="43"/>
      <c r="H636" s="43">
        <f t="shared" ref="H636" si="297">H637+H649</f>
        <v>0</v>
      </c>
      <c r="I636" s="221">
        <f t="shared" si="293"/>
        <v>0</v>
      </c>
    </row>
    <row r="637" spans="1:9" x14ac:dyDescent="0.25">
      <c r="A637" s="107"/>
      <c r="B637" s="230" t="s">
        <v>147</v>
      </c>
      <c r="C637" s="231"/>
      <c r="D637" s="232"/>
      <c r="E637" s="233" t="s">
        <v>148</v>
      </c>
      <c r="F637" s="42">
        <f t="shared" ref="F637" si="298">F638</f>
        <v>18500</v>
      </c>
      <c r="G637" s="42"/>
      <c r="H637" s="42">
        <f t="shared" ref="H637" si="299">H638</f>
        <v>0</v>
      </c>
      <c r="I637" s="221">
        <f t="shared" si="293"/>
        <v>0</v>
      </c>
    </row>
    <row r="638" spans="1:9" x14ac:dyDescent="0.25">
      <c r="A638" s="107"/>
      <c r="B638" s="234">
        <v>3</v>
      </c>
      <c r="C638" s="235"/>
      <c r="D638" s="236"/>
      <c r="E638" s="237" t="s">
        <v>12</v>
      </c>
      <c r="F638" s="32">
        <f>F639+F646</f>
        <v>18500</v>
      </c>
      <c r="G638" s="32"/>
      <c r="H638" s="32">
        <f t="shared" ref="H638" si="300">H639+H646</f>
        <v>0</v>
      </c>
      <c r="I638" s="221">
        <f t="shared" si="293"/>
        <v>0</v>
      </c>
    </row>
    <row r="639" spans="1:9" x14ac:dyDescent="0.25">
      <c r="A639" s="107"/>
      <c r="B639" s="238">
        <v>31</v>
      </c>
      <c r="C639" s="239"/>
      <c r="D639" s="240"/>
      <c r="E639" s="237" t="s">
        <v>13</v>
      </c>
      <c r="F639" s="32">
        <v>16000</v>
      </c>
      <c r="G639" s="32"/>
      <c r="H639" s="32">
        <f t="shared" ref="H639" si="301">H640+H642+H644</f>
        <v>0</v>
      </c>
      <c r="I639" s="221">
        <f t="shared" si="293"/>
        <v>0</v>
      </c>
    </row>
    <row r="640" spans="1:9" x14ac:dyDescent="0.25">
      <c r="A640" s="107"/>
      <c r="B640" s="238">
        <v>311</v>
      </c>
      <c r="C640" s="239"/>
      <c r="D640" s="240"/>
      <c r="E640" s="237" t="s">
        <v>125</v>
      </c>
      <c r="F640" s="32"/>
      <c r="G640" s="32"/>
      <c r="H640" s="32">
        <f t="shared" ref="H640" si="302">H641</f>
        <v>0</v>
      </c>
      <c r="I640" s="221" t="e">
        <f t="shared" si="293"/>
        <v>#DIV/0!</v>
      </c>
    </row>
    <row r="641" spans="1:9" x14ac:dyDescent="0.25">
      <c r="A641" s="107"/>
      <c r="B641" s="241">
        <v>3111</v>
      </c>
      <c r="C641" s="242"/>
      <c r="D641" s="243"/>
      <c r="E641" s="244" t="s">
        <v>50</v>
      </c>
      <c r="F641" s="34"/>
      <c r="G641" s="34"/>
      <c r="H641" s="34">
        <v>0</v>
      </c>
      <c r="I641" s="221" t="e">
        <f t="shared" si="293"/>
        <v>#DIV/0!</v>
      </c>
    </row>
    <row r="642" spans="1:9" ht="25.5" x14ac:dyDescent="0.25">
      <c r="A642" s="107"/>
      <c r="B642" s="238">
        <v>312</v>
      </c>
      <c r="C642" s="239"/>
      <c r="D642" s="240"/>
      <c r="E642" s="237" t="s">
        <v>51</v>
      </c>
      <c r="F642" s="32"/>
      <c r="G642" s="32"/>
      <c r="H642" s="32">
        <f t="shared" ref="H642:H644" si="303">H643</f>
        <v>0</v>
      </c>
      <c r="I642" s="221" t="e">
        <f t="shared" si="293"/>
        <v>#DIV/0!</v>
      </c>
    </row>
    <row r="643" spans="1:9" x14ac:dyDescent="0.25">
      <c r="A643" s="107"/>
      <c r="B643" s="241">
        <v>3121</v>
      </c>
      <c r="C643" s="242"/>
      <c r="D643" s="243"/>
      <c r="E643" s="244" t="s">
        <v>51</v>
      </c>
      <c r="F643" s="34"/>
      <c r="G643" s="34"/>
      <c r="H643" s="34">
        <v>0</v>
      </c>
      <c r="I643" s="221" t="e">
        <f t="shared" si="293"/>
        <v>#DIV/0!</v>
      </c>
    </row>
    <row r="644" spans="1:9" x14ac:dyDescent="0.25">
      <c r="A644" s="107"/>
      <c r="B644" s="238">
        <v>313</v>
      </c>
      <c r="C644" s="239"/>
      <c r="D644" s="240"/>
      <c r="E644" s="237" t="s">
        <v>52</v>
      </c>
      <c r="F644" s="32"/>
      <c r="G644" s="32"/>
      <c r="H644" s="32">
        <f t="shared" si="303"/>
        <v>0</v>
      </c>
      <c r="I644" s="221" t="e">
        <f t="shared" si="293"/>
        <v>#DIV/0!</v>
      </c>
    </row>
    <row r="645" spans="1:9" ht="25.5" x14ac:dyDescent="0.25">
      <c r="A645" s="107"/>
      <c r="B645" s="241">
        <v>3132</v>
      </c>
      <c r="C645" s="242"/>
      <c r="D645" s="243"/>
      <c r="E645" s="244" t="s">
        <v>53</v>
      </c>
      <c r="F645" s="34"/>
      <c r="G645" s="34"/>
      <c r="H645" s="34">
        <v>0</v>
      </c>
      <c r="I645" s="221" t="e">
        <f t="shared" si="293"/>
        <v>#DIV/0!</v>
      </c>
    </row>
    <row r="646" spans="1:9" x14ac:dyDescent="0.25">
      <c r="A646" s="107"/>
      <c r="B646" s="238">
        <v>32</v>
      </c>
      <c r="C646" s="239"/>
      <c r="D646" s="240"/>
      <c r="E646" s="237" t="s">
        <v>22</v>
      </c>
      <c r="F646" s="32">
        <v>2500</v>
      </c>
      <c r="G646" s="32"/>
      <c r="H646" s="32">
        <f t="shared" ref="H646:H647" si="304">H647</f>
        <v>0</v>
      </c>
      <c r="I646" s="221">
        <f t="shared" si="293"/>
        <v>0</v>
      </c>
    </row>
    <row r="647" spans="1:9" ht="25.5" x14ac:dyDescent="0.25">
      <c r="A647" s="107"/>
      <c r="B647" s="238">
        <v>321</v>
      </c>
      <c r="C647" s="239"/>
      <c r="D647" s="240"/>
      <c r="E647" s="237" t="s">
        <v>54</v>
      </c>
      <c r="F647" s="32"/>
      <c r="G647" s="32"/>
      <c r="H647" s="32">
        <f t="shared" si="304"/>
        <v>0</v>
      </c>
      <c r="I647" s="221" t="e">
        <f t="shared" si="293"/>
        <v>#DIV/0!</v>
      </c>
    </row>
    <row r="648" spans="1:9" ht="25.5" x14ac:dyDescent="0.25">
      <c r="A648" s="107"/>
      <c r="B648" s="241">
        <v>3212</v>
      </c>
      <c r="C648" s="242"/>
      <c r="D648" s="243"/>
      <c r="E648" s="244" t="s">
        <v>127</v>
      </c>
      <c r="F648" s="34"/>
      <c r="G648" s="34"/>
      <c r="H648" s="34">
        <v>0</v>
      </c>
      <c r="I648" s="221" t="e">
        <f t="shared" si="293"/>
        <v>#DIV/0!</v>
      </c>
    </row>
    <row r="649" spans="1:9" ht="25.5" x14ac:dyDescent="0.25">
      <c r="A649" s="107"/>
      <c r="B649" s="230" t="s">
        <v>145</v>
      </c>
      <c r="C649" s="231"/>
      <c r="D649" s="232"/>
      <c r="E649" s="233" t="s">
        <v>146</v>
      </c>
      <c r="F649" s="42">
        <f t="shared" ref="F649" si="305">F650</f>
        <v>0</v>
      </c>
      <c r="G649" s="42"/>
      <c r="H649" s="42">
        <f t="shared" ref="H649" si="306">H650</f>
        <v>0</v>
      </c>
      <c r="I649" s="221" t="e">
        <f t="shared" si="293"/>
        <v>#DIV/0!</v>
      </c>
    </row>
    <row r="650" spans="1:9" x14ac:dyDescent="0.25">
      <c r="A650" s="107"/>
      <c r="B650" s="234">
        <v>3</v>
      </c>
      <c r="C650" s="235"/>
      <c r="D650" s="236"/>
      <c r="E650" s="237" t="s">
        <v>12</v>
      </c>
      <c r="F650" s="32">
        <f t="shared" ref="F650" si="307">F651+F658</f>
        <v>0</v>
      </c>
      <c r="G650" s="32"/>
      <c r="H650" s="32">
        <f t="shared" ref="H650" si="308">H651+H658</f>
        <v>0</v>
      </c>
      <c r="I650" s="221" t="e">
        <f t="shared" si="293"/>
        <v>#DIV/0!</v>
      </c>
    </row>
    <row r="651" spans="1:9" x14ac:dyDescent="0.25">
      <c r="A651" s="107"/>
      <c r="B651" s="238">
        <v>31</v>
      </c>
      <c r="C651" s="239"/>
      <c r="D651" s="240"/>
      <c r="E651" s="237" t="s">
        <v>13</v>
      </c>
      <c r="F651" s="32">
        <f t="shared" ref="F651" si="309">F652+F654+F656</f>
        <v>0</v>
      </c>
      <c r="G651" s="32"/>
      <c r="H651" s="32">
        <f t="shared" ref="H651" si="310">H652+H654+H656</f>
        <v>0</v>
      </c>
      <c r="I651" s="221" t="e">
        <f t="shared" si="293"/>
        <v>#DIV/0!</v>
      </c>
    </row>
    <row r="652" spans="1:9" x14ac:dyDescent="0.25">
      <c r="A652" s="107"/>
      <c r="B652" s="238">
        <v>311</v>
      </c>
      <c r="C652" s="239"/>
      <c r="D652" s="240"/>
      <c r="E652" s="237" t="s">
        <v>125</v>
      </c>
      <c r="F652" s="32"/>
      <c r="G652" s="32"/>
      <c r="H652" s="32">
        <f t="shared" ref="H652" si="311">H653</f>
        <v>0</v>
      </c>
      <c r="I652" s="221" t="e">
        <f t="shared" si="293"/>
        <v>#DIV/0!</v>
      </c>
    </row>
    <row r="653" spans="1:9" x14ac:dyDescent="0.25">
      <c r="A653" s="107"/>
      <c r="B653" s="241">
        <v>3111</v>
      </c>
      <c r="C653" s="242"/>
      <c r="D653" s="243"/>
      <c r="E653" s="244" t="s">
        <v>50</v>
      </c>
      <c r="F653" s="34"/>
      <c r="G653" s="34"/>
      <c r="H653" s="34">
        <v>0</v>
      </c>
      <c r="I653" s="221" t="e">
        <f t="shared" si="293"/>
        <v>#DIV/0!</v>
      </c>
    </row>
    <row r="654" spans="1:9" ht="25.5" x14ac:dyDescent="0.25">
      <c r="A654" s="107"/>
      <c r="B654" s="238">
        <v>312</v>
      </c>
      <c r="C654" s="239"/>
      <c r="D654" s="240"/>
      <c r="E654" s="237" t="s">
        <v>51</v>
      </c>
      <c r="F654" s="32"/>
      <c r="G654" s="32"/>
      <c r="H654" s="32">
        <f t="shared" ref="H654:H656" si="312">H655</f>
        <v>0</v>
      </c>
      <c r="I654" s="221" t="e">
        <f t="shared" si="293"/>
        <v>#DIV/0!</v>
      </c>
    </row>
    <row r="655" spans="1:9" x14ac:dyDescent="0.25">
      <c r="A655" s="107"/>
      <c r="B655" s="241">
        <v>3121</v>
      </c>
      <c r="C655" s="242"/>
      <c r="D655" s="243"/>
      <c r="E655" s="244" t="s">
        <v>51</v>
      </c>
      <c r="F655" s="34"/>
      <c r="G655" s="34"/>
      <c r="H655" s="34">
        <v>0</v>
      </c>
      <c r="I655" s="221" t="e">
        <f t="shared" si="293"/>
        <v>#DIV/0!</v>
      </c>
    </row>
    <row r="656" spans="1:9" x14ac:dyDescent="0.25">
      <c r="A656" s="107"/>
      <c r="B656" s="238">
        <v>313</v>
      </c>
      <c r="C656" s="239"/>
      <c r="D656" s="240"/>
      <c r="E656" s="237" t="s">
        <v>52</v>
      </c>
      <c r="F656" s="32"/>
      <c r="G656" s="32"/>
      <c r="H656" s="32">
        <f t="shared" si="312"/>
        <v>0</v>
      </c>
      <c r="I656" s="221" t="e">
        <f t="shared" si="293"/>
        <v>#DIV/0!</v>
      </c>
    </row>
    <row r="657" spans="1:9" ht="25.5" x14ac:dyDescent="0.25">
      <c r="A657" s="107"/>
      <c r="B657" s="241">
        <v>3132</v>
      </c>
      <c r="C657" s="242"/>
      <c r="D657" s="243"/>
      <c r="E657" s="244" t="s">
        <v>53</v>
      </c>
      <c r="F657" s="34"/>
      <c r="G657" s="34"/>
      <c r="H657" s="34">
        <v>0</v>
      </c>
      <c r="I657" s="221" t="e">
        <f t="shared" si="293"/>
        <v>#DIV/0!</v>
      </c>
    </row>
    <row r="658" spans="1:9" x14ac:dyDescent="0.25">
      <c r="A658" s="107"/>
      <c r="B658" s="238">
        <v>32</v>
      </c>
      <c r="C658" s="239"/>
      <c r="D658" s="240"/>
      <c r="E658" s="237" t="s">
        <v>22</v>
      </c>
      <c r="F658" s="32">
        <f t="shared" ref="F658" si="313">F659</f>
        <v>0</v>
      </c>
      <c r="G658" s="32"/>
      <c r="H658" s="32">
        <f t="shared" ref="H658:H659" si="314">H659</f>
        <v>0</v>
      </c>
      <c r="I658" s="221" t="e">
        <f t="shared" si="293"/>
        <v>#DIV/0!</v>
      </c>
    </row>
    <row r="659" spans="1:9" ht="25.5" x14ac:dyDescent="0.25">
      <c r="A659" s="107"/>
      <c r="B659" s="238">
        <v>321</v>
      </c>
      <c r="C659" s="239"/>
      <c r="D659" s="240"/>
      <c r="E659" s="237" t="s">
        <v>54</v>
      </c>
      <c r="F659" s="32"/>
      <c r="G659" s="32"/>
      <c r="H659" s="32">
        <f t="shared" si="314"/>
        <v>0</v>
      </c>
      <c r="I659" s="221" t="e">
        <f t="shared" si="293"/>
        <v>#DIV/0!</v>
      </c>
    </row>
    <row r="660" spans="1:9" ht="25.5" x14ac:dyDescent="0.25">
      <c r="A660" s="107"/>
      <c r="B660" s="241">
        <v>3212</v>
      </c>
      <c r="C660" s="242"/>
      <c r="D660" s="243"/>
      <c r="E660" s="244" t="s">
        <v>127</v>
      </c>
      <c r="F660" s="34"/>
      <c r="G660" s="34"/>
      <c r="H660" s="34">
        <v>0</v>
      </c>
      <c r="I660" s="221" t="e">
        <f t="shared" si="293"/>
        <v>#DIV/0!</v>
      </c>
    </row>
    <row r="661" spans="1:9" ht="51" x14ac:dyDescent="0.25">
      <c r="A661" s="107"/>
      <c r="B661" s="226" t="s">
        <v>243</v>
      </c>
      <c r="C661" s="227"/>
      <c r="D661" s="228"/>
      <c r="E661" s="229" t="s">
        <v>313</v>
      </c>
      <c r="F661" s="43">
        <f>F662</f>
        <v>2500</v>
      </c>
      <c r="G661" s="43"/>
      <c r="H661" s="43">
        <f>H662</f>
        <v>2200.96</v>
      </c>
      <c r="I661" s="221">
        <f t="shared" si="293"/>
        <v>88.03840000000001</v>
      </c>
    </row>
    <row r="662" spans="1:9" ht="25.5" x14ac:dyDescent="0.25">
      <c r="A662" s="107"/>
      <c r="B662" s="230" t="s">
        <v>314</v>
      </c>
      <c r="C662" s="231"/>
      <c r="D662" s="232"/>
      <c r="E662" s="233" t="s">
        <v>315</v>
      </c>
      <c r="F662" s="42">
        <f>F663</f>
        <v>2500</v>
      </c>
      <c r="G662" s="42"/>
      <c r="H662" s="42">
        <f>H663</f>
        <v>2200.96</v>
      </c>
      <c r="I662" s="221">
        <f t="shared" si="293"/>
        <v>88.03840000000001</v>
      </c>
    </row>
    <row r="663" spans="1:9" x14ac:dyDescent="0.25">
      <c r="A663" s="107"/>
      <c r="B663" s="234">
        <v>3</v>
      </c>
      <c r="C663" s="235"/>
      <c r="D663" s="236"/>
      <c r="E663" s="237" t="s">
        <v>12</v>
      </c>
      <c r="F663" s="32">
        <f t="shared" ref="F663" si="315">F664+F671</f>
        <v>2500</v>
      </c>
      <c r="G663" s="32"/>
      <c r="H663" s="32">
        <f t="shared" ref="H663" si="316">H664+H671</f>
        <v>2200.96</v>
      </c>
      <c r="I663" s="221">
        <f t="shared" si="293"/>
        <v>88.03840000000001</v>
      </c>
    </row>
    <row r="664" spans="1:9" ht="25.5" x14ac:dyDescent="0.25">
      <c r="A664" s="107"/>
      <c r="B664" s="238">
        <v>37</v>
      </c>
      <c r="C664" s="239"/>
      <c r="D664" s="240"/>
      <c r="E664" s="237" t="s">
        <v>316</v>
      </c>
      <c r="F664" s="32">
        <v>2500</v>
      </c>
      <c r="G664" s="32"/>
      <c r="H664" s="32">
        <f>H665</f>
        <v>2200.96</v>
      </c>
      <c r="I664" s="221">
        <f t="shared" si="293"/>
        <v>88.03840000000001</v>
      </c>
    </row>
    <row r="665" spans="1:9" ht="38.25" x14ac:dyDescent="0.25">
      <c r="A665" s="107"/>
      <c r="B665" s="238">
        <v>372</v>
      </c>
      <c r="C665" s="239"/>
      <c r="D665" s="240"/>
      <c r="E665" s="237" t="s">
        <v>317</v>
      </c>
      <c r="F665" s="32"/>
      <c r="G665" s="32"/>
      <c r="H665" s="32">
        <f>H666</f>
        <v>2200.96</v>
      </c>
      <c r="I665" s="221" t="e">
        <f t="shared" si="293"/>
        <v>#DIV/0!</v>
      </c>
    </row>
    <row r="666" spans="1:9" ht="25.5" x14ac:dyDescent="0.25">
      <c r="A666" s="107"/>
      <c r="B666" s="241">
        <v>3722</v>
      </c>
      <c r="C666" s="242"/>
      <c r="D666" s="243"/>
      <c r="E666" s="244" t="s">
        <v>318</v>
      </c>
      <c r="F666" s="34"/>
      <c r="G666" s="34"/>
      <c r="H666" s="34">
        <v>2200.96</v>
      </c>
      <c r="I666" s="221" t="e">
        <f t="shared" si="293"/>
        <v>#DIV/0!</v>
      </c>
    </row>
  </sheetData>
  <mergeCells count="642">
    <mergeCell ref="B663:D663"/>
    <mergeCell ref="B664:D664"/>
    <mergeCell ref="B665:D665"/>
    <mergeCell ref="B666:D666"/>
    <mergeCell ref="B654:D654"/>
    <mergeCell ref="B655:D655"/>
    <mergeCell ref="B656:D656"/>
    <mergeCell ref="B657:D657"/>
    <mergeCell ref="B658:D658"/>
    <mergeCell ref="B659:D659"/>
    <mergeCell ref="B660:D660"/>
    <mergeCell ref="B661:D661"/>
    <mergeCell ref="B662:D662"/>
    <mergeCell ref="B645:D645"/>
    <mergeCell ref="B646:D646"/>
    <mergeCell ref="B647:D647"/>
    <mergeCell ref="B648:D648"/>
    <mergeCell ref="B649:D649"/>
    <mergeCell ref="B650:D650"/>
    <mergeCell ref="B651:D651"/>
    <mergeCell ref="B652:D652"/>
    <mergeCell ref="B653:D653"/>
    <mergeCell ref="B636:D636"/>
    <mergeCell ref="B637:D637"/>
    <mergeCell ref="B638:D638"/>
    <mergeCell ref="B639:D639"/>
    <mergeCell ref="B640:D640"/>
    <mergeCell ref="B641:D641"/>
    <mergeCell ref="B642:D642"/>
    <mergeCell ref="B643:D643"/>
    <mergeCell ref="B644:D644"/>
    <mergeCell ref="B627:D627"/>
    <mergeCell ref="B628:D628"/>
    <mergeCell ref="B629:D629"/>
    <mergeCell ref="B630:D630"/>
    <mergeCell ref="B631:D631"/>
    <mergeCell ref="B632:D632"/>
    <mergeCell ref="B633:D633"/>
    <mergeCell ref="B634:D634"/>
    <mergeCell ref="B635:D635"/>
    <mergeCell ref="B618:D618"/>
    <mergeCell ref="B619:D619"/>
    <mergeCell ref="B620:D620"/>
    <mergeCell ref="B621:D621"/>
    <mergeCell ref="B622:D622"/>
    <mergeCell ref="B623:D623"/>
    <mergeCell ref="B624:D624"/>
    <mergeCell ref="B625:D625"/>
    <mergeCell ref="B626:D626"/>
    <mergeCell ref="B609:D609"/>
    <mergeCell ref="B610:D610"/>
    <mergeCell ref="B611:D611"/>
    <mergeCell ref="B612:D612"/>
    <mergeCell ref="B613:D613"/>
    <mergeCell ref="B614:D614"/>
    <mergeCell ref="B615:D615"/>
    <mergeCell ref="B616:D616"/>
    <mergeCell ref="B617:D617"/>
    <mergeCell ref="B600:D600"/>
    <mergeCell ref="B601:D601"/>
    <mergeCell ref="B602:D602"/>
    <mergeCell ref="B603:D603"/>
    <mergeCell ref="B604:D604"/>
    <mergeCell ref="B605:D605"/>
    <mergeCell ref="B606:D606"/>
    <mergeCell ref="B607:D607"/>
    <mergeCell ref="B608:D608"/>
    <mergeCell ref="B591:D591"/>
    <mergeCell ref="B592:D592"/>
    <mergeCell ref="B593:D593"/>
    <mergeCell ref="B594:D594"/>
    <mergeCell ref="B595:D595"/>
    <mergeCell ref="B596:D596"/>
    <mergeCell ref="B597:D597"/>
    <mergeCell ref="B598:D598"/>
    <mergeCell ref="B599:D599"/>
    <mergeCell ref="B578:D578"/>
    <mergeCell ref="B579:D579"/>
    <mergeCell ref="B580:D580"/>
    <mergeCell ref="B581:D581"/>
    <mergeCell ref="B582:D582"/>
    <mergeCell ref="B583:D583"/>
    <mergeCell ref="B584:D584"/>
    <mergeCell ref="B589:D589"/>
    <mergeCell ref="B590:D590"/>
    <mergeCell ref="B569:D569"/>
    <mergeCell ref="B570:D570"/>
    <mergeCell ref="B571:D571"/>
    <mergeCell ref="B572:D572"/>
    <mergeCell ref="B573:D573"/>
    <mergeCell ref="B574:D574"/>
    <mergeCell ref="B575:D575"/>
    <mergeCell ref="B576:D576"/>
    <mergeCell ref="B577:D577"/>
    <mergeCell ref="B560:D560"/>
    <mergeCell ref="B561:D561"/>
    <mergeCell ref="B562:D562"/>
    <mergeCell ref="B563:D563"/>
    <mergeCell ref="B564:D564"/>
    <mergeCell ref="B565:D565"/>
    <mergeCell ref="B566:D566"/>
    <mergeCell ref="B567:D567"/>
    <mergeCell ref="B568:D568"/>
    <mergeCell ref="B551:D551"/>
    <mergeCell ref="B552:D552"/>
    <mergeCell ref="B553:D553"/>
    <mergeCell ref="B554:D554"/>
    <mergeCell ref="B555:D555"/>
    <mergeCell ref="B556:D556"/>
    <mergeCell ref="B557:D557"/>
    <mergeCell ref="B558:D558"/>
    <mergeCell ref="B559:D559"/>
    <mergeCell ref="B541:D541"/>
    <mergeCell ref="B542:D542"/>
    <mergeCell ref="B543:D543"/>
    <mergeCell ref="B544:D544"/>
    <mergeCell ref="B545:D545"/>
    <mergeCell ref="B546:D546"/>
    <mergeCell ref="B547:D547"/>
    <mergeCell ref="B549:D549"/>
    <mergeCell ref="B550:D550"/>
    <mergeCell ref="B532:D532"/>
    <mergeCell ref="B533:D533"/>
    <mergeCell ref="B534:D534"/>
    <mergeCell ref="B535:D535"/>
    <mergeCell ref="B536:D536"/>
    <mergeCell ref="B537:D537"/>
    <mergeCell ref="B538:D538"/>
    <mergeCell ref="B539:D539"/>
    <mergeCell ref="B540:D540"/>
    <mergeCell ref="B523:D523"/>
    <mergeCell ref="B524:D524"/>
    <mergeCell ref="B525:D525"/>
    <mergeCell ref="B526:D526"/>
    <mergeCell ref="B527:D527"/>
    <mergeCell ref="B528:D528"/>
    <mergeCell ref="B529:D529"/>
    <mergeCell ref="B530:D530"/>
    <mergeCell ref="B531:D531"/>
    <mergeCell ref="B513:D513"/>
    <mergeCell ref="B514:D514"/>
    <mergeCell ref="B515:D515"/>
    <mergeCell ref="B516:D516"/>
    <mergeCell ref="B517:D517"/>
    <mergeCell ref="B518:D518"/>
    <mergeCell ref="B520:D520"/>
    <mergeCell ref="B521:D521"/>
    <mergeCell ref="B522:D522"/>
    <mergeCell ref="B504:D504"/>
    <mergeCell ref="B505:D505"/>
    <mergeCell ref="B506:D506"/>
    <mergeCell ref="B507:D507"/>
    <mergeCell ref="B508:D508"/>
    <mergeCell ref="B509:D509"/>
    <mergeCell ref="B510:D510"/>
    <mergeCell ref="B511:D511"/>
    <mergeCell ref="B512:D512"/>
    <mergeCell ref="B494:D494"/>
    <mergeCell ref="B495:D495"/>
    <mergeCell ref="B496:D496"/>
    <mergeCell ref="B497:D497"/>
    <mergeCell ref="B499:D499"/>
    <mergeCell ref="B500:D500"/>
    <mergeCell ref="B501:D501"/>
    <mergeCell ref="B502:D502"/>
    <mergeCell ref="B503:D503"/>
    <mergeCell ref="B478:D478"/>
    <mergeCell ref="B479:D479"/>
    <mergeCell ref="B480:D480"/>
    <mergeCell ref="B481:D481"/>
    <mergeCell ref="B482:D482"/>
    <mergeCell ref="B483:D483"/>
    <mergeCell ref="B484:D484"/>
    <mergeCell ref="B485:D485"/>
    <mergeCell ref="B486:D486"/>
    <mergeCell ref="B460:D460"/>
    <mergeCell ref="B461:D461"/>
    <mergeCell ref="B462:D462"/>
    <mergeCell ref="B463:D463"/>
    <mergeCell ref="B464:D464"/>
    <mergeCell ref="B465:D465"/>
    <mergeCell ref="B466:D466"/>
    <mergeCell ref="B467:D467"/>
    <mergeCell ref="B468:D468"/>
    <mergeCell ref="B439:D439"/>
    <mergeCell ref="B440:D440"/>
    <mergeCell ref="B441:D441"/>
    <mergeCell ref="B442:D442"/>
    <mergeCell ref="B443:D443"/>
    <mergeCell ref="B444:D444"/>
    <mergeCell ref="B445:D445"/>
    <mergeCell ref="B446:D446"/>
    <mergeCell ref="B447:D447"/>
    <mergeCell ref="B430:D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21:D421"/>
    <mergeCell ref="B422:D422"/>
    <mergeCell ref="B423:D423"/>
    <mergeCell ref="B424:D424"/>
    <mergeCell ref="B425:D425"/>
    <mergeCell ref="B426:D426"/>
    <mergeCell ref="B427:D427"/>
    <mergeCell ref="B428:D428"/>
    <mergeCell ref="B429:D429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0:D420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394:D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71:D371"/>
    <mergeCell ref="B372:D372"/>
    <mergeCell ref="B374:D374"/>
    <mergeCell ref="B375:D375"/>
    <mergeCell ref="B376:D376"/>
    <mergeCell ref="B377:D377"/>
    <mergeCell ref="B378:D378"/>
    <mergeCell ref="B379:D379"/>
    <mergeCell ref="B380:D380"/>
    <mergeCell ref="B353:D353"/>
    <mergeCell ref="B354:D354"/>
    <mergeCell ref="B355:D355"/>
    <mergeCell ref="B356:D356"/>
    <mergeCell ref="B357:D357"/>
    <mergeCell ref="B358:D358"/>
    <mergeCell ref="B360:D360"/>
    <mergeCell ref="B361:D361"/>
    <mergeCell ref="B362:D362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25:D325"/>
    <mergeCell ref="B326:D326"/>
    <mergeCell ref="B327:D327"/>
    <mergeCell ref="B331:D331"/>
    <mergeCell ref="B332:D332"/>
    <mergeCell ref="B333:D333"/>
    <mergeCell ref="B334:D334"/>
    <mergeCell ref="B336:D336"/>
    <mergeCell ref="B337:D337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6:D216"/>
    <mergeCell ref="B217:D217"/>
    <mergeCell ref="B219:D219"/>
    <mergeCell ref="B220:D220"/>
    <mergeCell ref="B221:D221"/>
    <mergeCell ref="B222:D222"/>
    <mergeCell ref="B223:D223"/>
    <mergeCell ref="B224:D224"/>
    <mergeCell ref="B225:D225"/>
    <mergeCell ref="B206:D206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5:D205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5:D135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16:D116"/>
    <mergeCell ref="B117:D117"/>
    <mergeCell ref="B118:D118"/>
    <mergeCell ref="B119:D119"/>
    <mergeCell ref="B120:D120"/>
    <mergeCell ref="B122:D122"/>
    <mergeCell ref="B123:D123"/>
    <mergeCell ref="B124:D124"/>
    <mergeCell ref="B125:D12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23:D23"/>
    <mergeCell ref="B24:D24"/>
    <mergeCell ref="B25:D25"/>
    <mergeCell ref="B27:D27"/>
    <mergeCell ref="B29:D29"/>
    <mergeCell ref="B30:D30"/>
    <mergeCell ref="B31:D31"/>
    <mergeCell ref="B32:D32"/>
    <mergeCell ref="B33:D3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:I3"/>
    <mergeCell ref="B5:I5"/>
    <mergeCell ref="B7:E7"/>
    <mergeCell ref="B8:E8"/>
    <mergeCell ref="B9:D9"/>
    <mergeCell ref="B10:D10"/>
    <mergeCell ref="B11:D11"/>
    <mergeCell ref="B12:D12"/>
    <mergeCell ref="B13:D13"/>
    <mergeCell ref="A1:G1"/>
    <mergeCell ref="B487:D487"/>
    <mergeCell ref="B488:D488"/>
    <mergeCell ref="B489:D489"/>
    <mergeCell ref="B490:D490"/>
    <mergeCell ref="B491:D491"/>
    <mergeCell ref="B492:D492"/>
    <mergeCell ref="B493:D493"/>
    <mergeCell ref="B448:D448"/>
    <mergeCell ref="B449:D449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59:D459"/>
    <mergeCell ref="B469:D469"/>
    <mergeCell ref="B470:D470"/>
    <mergeCell ref="B471:D471"/>
    <mergeCell ref="B472:D472"/>
    <mergeCell ref="B473:D473"/>
    <mergeCell ref="B474:D474"/>
    <mergeCell ref="B475:D475"/>
    <mergeCell ref="B476:D476"/>
    <mergeCell ref="B477:D477"/>
    <mergeCell ref="B390:D390"/>
    <mergeCell ref="B391:D391"/>
    <mergeCell ref="B392:D392"/>
    <mergeCell ref="B393:D393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38:D338"/>
    <mergeCell ref="B339:D339"/>
    <mergeCell ref="B340:D340"/>
    <mergeCell ref="B341:D341"/>
    <mergeCell ref="B342:D342"/>
    <mergeCell ref="B343:D343"/>
    <mergeCell ref="B305:D305"/>
    <mergeCell ref="B306:D306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53:D253"/>
    <mergeCell ref="B254:D254"/>
    <mergeCell ref="B182:D182"/>
    <mergeCell ref="B183:D183"/>
    <mergeCell ref="B184:D184"/>
    <mergeCell ref="B185:D185"/>
    <mergeCell ref="B186:D186"/>
    <mergeCell ref="B188:D188"/>
    <mergeCell ref="B189:D189"/>
    <mergeCell ref="B190:D190"/>
    <mergeCell ref="B191:D191"/>
    <mergeCell ref="B181:D181"/>
    <mergeCell ref="B192:D192"/>
    <mergeCell ref="B193:D193"/>
    <mergeCell ref="B194:D194"/>
    <mergeCell ref="B195:D195"/>
    <mergeCell ref="B34:D34"/>
    <mergeCell ref="B35:D35"/>
    <mergeCell ref="B36:D36"/>
    <mergeCell ref="B37:D37"/>
    <mergeCell ref="B38:D38"/>
    <mergeCell ref="B39:D3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85:D85"/>
    <mergeCell ref="B86:D86"/>
    <mergeCell ref="B87:D87"/>
    <mergeCell ref="B88:D88"/>
    <mergeCell ref="B89:D89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karmen.hajduk@gmail.com</cp:lastModifiedBy>
  <cp:lastPrinted>2025-07-16T03:49:15Z</cp:lastPrinted>
  <dcterms:created xsi:type="dcterms:W3CDTF">2022-08-12T12:51:27Z</dcterms:created>
  <dcterms:modified xsi:type="dcterms:W3CDTF">2025-07-22T11:09:27Z</dcterms:modified>
</cp:coreProperties>
</file>